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ариф тепло 2026-2027\"/>
    </mc:Choice>
  </mc:AlternateContent>
  <xr:revisionPtr revIDLastSave="0" documentId="13_ncr:1_{D9D3F5E5-C4D0-4BE3-BABD-A731717A1F42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Лист2" sheetId="2" state="hidden" r:id="rId1"/>
    <sheet name="Лист1 (2)" sheetId="4" r:id="rId2"/>
    <sheet name="Лист1 (3)" sheetId="5" state="hidden" r:id="rId3"/>
    <sheet name="Лист1" sheetId="1" r:id="rId4"/>
    <sheet name="Лист3" sheetId="3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F22" i="1" s="1"/>
  <c r="F23" i="1" s="1"/>
  <c r="E18" i="1"/>
  <c r="E22" i="1" s="1"/>
  <c r="E23" i="1" s="1"/>
  <c r="F12" i="1"/>
  <c r="F20" i="1" s="1"/>
  <c r="E12" i="1"/>
  <c r="E24" i="1" l="1"/>
  <c r="F24" i="1"/>
  <c r="E20" i="1"/>
  <c r="D12" i="1" l="1"/>
  <c r="D18" i="1" s="1"/>
  <c r="D20" i="1" s="1"/>
  <c r="D22" i="1" s="1"/>
  <c r="D23" i="1" s="1"/>
  <c r="C12" i="1"/>
  <c r="C18" i="1" s="1"/>
  <c r="C20" i="1" s="1"/>
  <c r="C22" i="1" s="1"/>
  <c r="C23" i="1" s="1"/>
  <c r="F11" i="4"/>
  <c r="E11" i="4"/>
  <c r="E19" i="5"/>
  <c r="E25" i="5" s="1"/>
  <c r="F13" i="5"/>
  <c r="E13" i="5"/>
  <c r="D13" i="5"/>
  <c r="D19" i="5" s="1"/>
  <c r="D21" i="5" s="1"/>
  <c r="D25" i="5" s="1"/>
  <c r="C13" i="5"/>
  <c r="C19" i="5" s="1"/>
  <c r="C21" i="5" s="1"/>
  <c r="C25" i="5" s="1"/>
  <c r="F12" i="5"/>
  <c r="F21" i="5" s="1"/>
  <c r="C26" i="5" l="1"/>
  <c r="C27" i="5" s="1"/>
  <c r="D26" i="5"/>
  <c r="D27" i="5" s="1"/>
  <c r="D28" i="5" s="1"/>
  <c r="E26" i="5"/>
  <c r="E27" i="5" s="1"/>
  <c r="F19" i="5"/>
  <c r="F25" i="5" s="1"/>
  <c r="E21" i="5"/>
  <c r="F27" i="5" l="1"/>
  <c r="F26" i="5"/>
  <c r="D11" i="4" l="1"/>
  <c r="D17" i="4" s="1"/>
  <c r="D19" i="4" s="1"/>
  <c r="D21" i="4" s="1"/>
  <c r="C11" i="4"/>
  <c r="C17" i="4" s="1"/>
  <c r="C19" i="4" s="1"/>
  <c r="C21" i="4" s="1"/>
  <c r="F19" i="4"/>
  <c r="E17" i="4"/>
  <c r="E21" i="4" l="1"/>
  <c r="E22" i="4" s="1"/>
  <c r="E19" i="4"/>
  <c r="C22" i="4"/>
  <c r="C23" i="4" s="1"/>
  <c r="D22" i="4"/>
  <c r="D23" i="4" s="1"/>
  <c r="D24" i="4" s="1"/>
  <c r="F17" i="4"/>
  <c r="F21" i="4" s="1"/>
  <c r="F23" i="4" s="1"/>
  <c r="F22" i="4" l="1"/>
  <c r="E23" i="4"/>
</calcChain>
</file>

<file path=xl/sharedStrings.xml><?xml version="1.0" encoding="utf-8"?>
<sst xmlns="http://schemas.openxmlformats.org/spreadsheetml/2006/main" count="106" uniqueCount="50">
  <si>
    <t>№ з/п</t>
  </si>
  <si>
    <t>для абонентів житлових будинків з будинковими та квартирними приладами обліку теплової енергії</t>
  </si>
  <si>
    <t>для абонентів житлових будинків без будинкових та квартирних приладів обліку теплової енергії</t>
  </si>
  <si>
    <t>за умови підключення рушникосушильників до системи гарячого водопостачання</t>
  </si>
  <si>
    <t>за умови відсутності рушникосушильників</t>
  </si>
  <si>
    <t>грн/Гкал</t>
  </si>
  <si>
    <t>витрати на утримання абонентської служби, усього, у тому числі</t>
  </si>
  <si>
    <t>витрати на оплату праці з відрахуваннями на соціальні заходи</t>
  </si>
  <si>
    <t>інші витрати абонентської служби</t>
  </si>
  <si>
    <t>витрати з проведенням періодичної повірки, обслуговування і ремонту квартирних засобів обліку, у тому числі їх демонтажу, транспортування та монтажу після повірки</t>
  </si>
  <si>
    <t>послуги банку</t>
  </si>
  <si>
    <t>чистий прибуток</t>
  </si>
  <si>
    <t>податок на прибуток</t>
  </si>
  <si>
    <t>податок на додану вартість</t>
  </si>
  <si>
    <t>планований тариф на послугу з централізованого опаленя, грн/м2 за місяць протягом опалювального періоду, з ПДВ</t>
  </si>
  <si>
    <t>планована тривалість опалювального періоду, діб</t>
  </si>
  <si>
    <t>2.1</t>
  </si>
  <si>
    <t>2.2</t>
  </si>
  <si>
    <t>9</t>
  </si>
  <si>
    <t>грн/куб.м</t>
  </si>
  <si>
    <t>грн/кв.м на місяць</t>
  </si>
  <si>
    <t>х</t>
  </si>
  <si>
    <t xml:space="preserve">до рішення виконавчого </t>
  </si>
  <si>
    <t>комітету міської ради</t>
  </si>
  <si>
    <t>Послуга з централізованого опалення</t>
  </si>
  <si>
    <t>Назва показника</t>
  </si>
  <si>
    <t>повна планова собівартість послуг з урахуванням послуг банку</t>
  </si>
  <si>
    <t>Послуга з  постачання гарячої води</t>
  </si>
  <si>
    <t>5</t>
  </si>
  <si>
    <t>6</t>
  </si>
  <si>
    <t>Собівартість власної теплової енергії, врахована у встановлених тарифах на теплову енергію для потреб населення</t>
  </si>
  <si>
    <t>Решта витрат</t>
  </si>
  <si>
    <t xml:space="preserve">Собівартість послуг </t>
  </si>
  <si>
    <t>Розрахунковий прибуток, усього, у тому числі:</t>
  </si>
  <si>
    <t>тариф на послугу</t>
  </si>
  <si>
    <t>Тариф на послугу з ПДВ</t>
  </si>
  <si>
    <t xml:space="preserve"> Структура  тарифів на послуги з централізованого  постачання гарячої води комунальним підприємством по експлуатації теплового господарства "Тепловик" Старокостянтинівської міської ради</t>
  </si>
  <si>
    <t>Керуючий справами  виконавчого комітету міської ради                        Наталія ШАБЕЛЬНИК</t>
  </si>
  <si>
    <t>Витрати на придбання води на послугу з  постачання гарячої води</t>
  </si>
  <si>
    <t>Додаток 6</t>
  </si>
  <si>
    <t>Додаток 11</t>
  </si>
  <si>
    <t>Розрахунковий прибуток</t>
  </si>
  <si>
    <t>Тариф на послугу без ПДВ</t>
  </si>
  <si>
    <t xml:space="preserve"> Структура  тарифів на послугу з постачання гарячої води комунального підприємства по експлуатації теплового господарства "Тепловик" Старокостянтинівської міської ради для багатоквартирного будинку з автономною системою опалення по вул.  Авіаторів, 6</t>
  </si>
  <si>
    <t xml:space="preserve"> Структура  тарифів на послугу з   постачання гарячої води комунального підприємства по експлуатації теплового господарства "Тепловик" Старокостянтинівської міської ради</t>
  </si>
  <si>
    <t>Послуга з постачання гарячої води</t>
  </si>
  <si>
    <t>за умови підключення рушникосушильників до системи гарячого водопостачання, грн/куб. м</t>
  </si>
  <si>
    <t>за умови відсутності рушникосушильників, грн/куб. м</t>
  </si>
  <si>
    <t>Начальник управління житлово-комунального господарства та інфраструктури                                                                                                   виконавчого комітету Старокостянтинівської міської ради                                                                            Світлана ОВЧАР</t>
  </si>
  <si>
    <t>Начальник управління житлово-комунального господарства та інфраструктури                                                                                                                  виконавчого комітету Старокостянтинівської  міської ради                                                                              Світлана ОВЧАР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</si>
</sst>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₴_-;\-* #,##0.00_₴_-;_-* &quot;-&quot;??_₴_-;_-@_-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3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2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E1" sqref="E1"/>
    </sheetView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4"/>
  <sheetViews>
    <sheetView tabSelected="1" zoomScale="58" zoomScaleNormal="58" workbookViewId="0">
      <selection activeCell="J16" sqref="J16"/>
    </sheetView>
  </sheetViews>
  <sheetFormatPr defaultRowHeight="14.4" x14ac:dyDescent="0.3"/>
  <cols>
    <col min="1" max="1" width="5" customWidth="1"/>
    <col min="2" max="2" width="77.88671875" customWidth="1"/>
    <col min="3" max="3" width="0.6640625" hidden="1" customWidth="1"/>
    <col min="4" max="4" width="4.88671875" hidden="1" customWidth="1"/>
    <col min="5" max="5" width="36.5546875" customWidth="1"/>
    <col min="6" max="6" width="28.109375" customWidth="1"/>
  </cols>
  <sheetData>
    <row r="1" spans="1:6" ht="18" x14ac:dyDescent="0.35">
      <c r="A1" s="2"/>
      <c r="B1" s="2"/>
      <c r="C1" s="2"/>
      <c r="D1" s="2"/>
      <c r="E1" s="2" t="s">
        <v>39</v>
      </c>
      <c r="F1" s="2"/>
    </row>
    <row r="2" spans="1:6" ht="18" x14ac:dyDescent="0.35">
      <c r="A2" s="2"/>
      <c r="B2" s="2"/>
      <c r="C2" s="2"/>
      <c r="D2" s="2"/>
      <c r="E2" s="2" t="s">
        <v>22</v>
      </c>
      <c r="F2" s="2"/>
    </row>
    <row r="3" spans="1:6" ht="18" x14ac:dyDescent="0.35">
      <c r="A3" s="2"/>
      <c r="B3" s="2"/>
      <c r="C3" s="2"/>
      <c r="D3" s="2"/>
      <c r="E3" s="2" t="s">
        <v>23</v>
      </c>
      <c r="F3" s="2"/>
    </row>
    <row r="4" spans="1:6" ht="2.25" customHeight="1" x14ac:dyDescent="0.35">
      <c r="A4" s="2"/>
      <c r="B4" s="2"/>
      <c r="C4" s="2"/>
      <c r="D4" s="2"/>
      <c r="E4" s="2"/>
      <c r="F4" s="2"/>
    </row>
    <row r="5" spans="1:6" ht="18" hidden="1" x14ac:dyDescent="0.35">
      <c r="A5" s="2"/>
      <c r="B5" s="2"/>
      <c r="C5" s="2"/>
      <c r="D5" s="2"/>
      <c r="E5" s="2"/>
      <c r="F5" s="2"/>
    </row>
    <row r="6" spans="1:6" ht="77.25" customHeight="1" x14ac:dyDescent="0.3">
      <c r="A6" s="3"/>
      <c r="B6" s="19" t="s">
        <v>44</v>
      </c>
      <c r="C6" s="20"/>
      <c r="D6" s="20"/>
      <c r="E6" s="20"/>
      <c r="F6" s="20"/>
    </row>
    <row r="7" spans="1:6" ht="36" customHeight="1" x14ac:dyDescent="0.3">
      <c r="A7" s="23" t="s">
        <v>0</v>
      </c>
      <c r="B7" s="22" t="s">
        <v>25</v>
      </c>
      <c r="C7" s="31" t="s">
        <v>24</v>
      </c>
      <c r="D7" s="32"/>
      <c r="E7" s="31" t="s">
        <v>27</v>
      </c>
      <c r="F7" s="32"/>
    </row>
    <row r="8" spans="1:6" ht="99.75" customHeight="1" x14ac:dyDescent="0.3">
      <c r="A8" s="23"/>
      <c r="B8" s="22"/>
      <c r="C8" s="4" t="s">
        <v>1</v>
      </c>
      <c r="D8" s="4" t="s">
        <v>2</v>
      </c>
      <c r="E8" s="4" t="s">
        <v>46</v>
      </c>
      <c r="F8" s="4" t="s">
        <v>47</v>
      </c>
    </row>
    <row r="9" spans="1:6" ht="21" hidden="1" customHeight="1" x14ac:dyDescent="0.3">
      <c r="A9" s="5">
        <v>1</v>
      </c>
      <c r="B9" s="5">
        <v>2</v>
      </c>
      <c r="C9" s="4">
        <v>3</v>
      </c>
      <c r="D9" s="4">
        <v>4</v>
      </c>
      <c r="E9" s="4">
        <v>3</v>
      </c>
      <c r="F9" s="4">
        <v>4</v>
      </c>
    </row>
    <row r="10" spans="1:6" ht="59.25" customHeight="1" x14ac:dyDescent="0.3">
      <c r="A10" s="6">
        <v>1</v>
      </c>
      <c r="B10" s="4" t="s">
        <v>30</v>
      </c>
      <c r="C10" s="6">
        <v>1446.81</v>
      </c>
      <c r="D10" s="6">
        <v>274.89</v>
      </c>
      <c r="E10" s="17">
        <v>156.99</v>
      </c>
      <c r="F10" s="17">
        <v>136.22</v>
      </c>
    </row>
    <row r="11" spans="1:6" ht="39.75" hidden="1" customHeight="1" x14ac:dyDescent="0.3">
      <c r="A11" s="6">
        <v>2</v>
      </c>
      <c r="B11" s="4" t="s">
        <v>6</v>
      </c>
      <c r="C11" s="6">
        <f>C12+C13</f>
        <v>4.51</v>
      </c>
      <c r="D11" s="6">
        <f>D12+D13</f>
        <v>0.85000000000000009</v>
      </c>
      <c r="E11" s="6">
        <f>E12+E13</f>
        <v>0.36</v>
      </c>
      <c r="F11" s="6">
        <f>F12+F13</f>
        <v>0.32999999999999996</v>
      </c>
    </row>
    <row r="12" spans="1:6" ht="45" hidden="1" customHeight="1" x14ac:dyDescent="0.3">
      <c r="A12" s="7" t="s">
        <v>16</v>
      </c>
      <c r="B12" s="4" t="s">
        <v>7</v>
      </c>
      <c r="C12" s="6">
        <v>3.96</v>
      </c>
      <c r="D12" s="6">
        <v>0.78</v>
      </c>
      <c r="E12" s="6">
        <v>0.33</v>
      </c>
      <c r="F12" s="6">
        <v>0.3</v>
      </c>
    </row>
    <row r="13" spans="1:6" ht="21.75" hidden="1" customHeight="1" x14ac:dyDescent="0.3">
      <c r="A13" s="7" t="s">
        <v>17</v>
      </c>
      <c r="B13" s="8" t="s">
        <v>8</v>
      </c>
      <c r="C13" s="6">
        <v>0.55000000000000004</v>
      </c>
      <c r="D13" s="6">
        <v>7.0000000000000007E-2</v>
      </c>
      <c r="E13" s="6">
        <v>0.03</v>
      </c>
      <c r="F13" s="6">
        <v>0.03</v>
      </c>
    </row>
    <row r="14" spans="1:6" ht="75.75" hidden="1" customHeight="1" x14ac:dyDescent="0.3">
      <c r="A14" s="6">
        <v>3</v>
      </c>
      <c r="B14" s="4" t="s">
        <v>9</v>
      </c>
      <c r="C14" s="6">
        <v>0</v>
      </c>
      <c r="D14" s="6">
        <v>0</v>
      </c>
      <c r="E14" s="6">
        <v>0</v>
      </c>
      <c r="F14" s="6">
        <v>0</v>
      </c>
    </row>
    <row r="15" spans="1:6" ht="44.25" customHeight="1" x14ac:dyDescent="0.3">
      <c r="A15" s="6">
        <v>2</v>
      </c>
      <c r="B15" s="4" t="s">
        <v>38</v>
      </c>
      <c r="C15" s="6">
        <v>0</v>
      </c>
      <c r="D15" s="6">
        <v>0</v>
      </c>
      <c r="E15" s="6">
        <v>44.08</v>
      </c>
      <c r="F15" s="17">
        <v>44.13</v>
      </c>
    </row>
    <row r="16" spans="1:6" ht="21.75" customHeight="1" x14ac:dyDescent="0.3">
      <c r="A16" s="6">
        <v>3</v>
      </c>
      <c r="B16" s="4" t="s">
        <v>31</v>
      </c>
      <c r="C16" s="6">
        <v>0</v>
      </c>
      <c r="D16" s="6">
        <v>0</v>
      </c>
      <c r="E16" s="6">
        <v>0</v>
      </c>
      <c r="F16" s="6">
        <v>0</v>
      </c>
    </row>
    <row r="17" spans="1:7" ht="17.25" customHeight="1" x14ac:dyDescent="0.3">
      <c r="A17" s="6">
        <v>4</v>
      </c>
      <c r="B17" s="4" t="s">
        <v>32</v>
      </c>
      <c r="C17" s="6">
        <f>C10+C11</f>
        <v>1451.32</v>
      </c>
      <c r="D17" s="6">
        <f>D10+D11</f>
        <v>275.74</v>
      </c>
      <c r="E17" s="17">
        <f>E10+E15</f>
        <v>201.07</v>
      </c>
      <c r="F17" s="17">
        <f>F10+F15</f>
        <v>180.35</v>
      </c>
    </row>
    <row r="18" spans="1:7" ht="0.75" hidden="1" customHeight="1" x14ac:dyDescent="0.3">
      <c r="A18" s="6">
        <v>7</v>
      </c>
      <c r="B18" s="4" t="s">
        <v>10</v>
      </c>
      <c r="C18" s="6">
        <v>4.99</v>
      </c>
      <c r="D18" s="6">
        <v>0.94</v>
      </c>
      <c r="E18" s="6">
        <v>0.54</v>
      </c>
      <c r="F18" s="6">
        <v>0.5</v>
      </c>
    </row>
    <row r="19" spans="1:7" ht="1.5" hidden="1" customHeight="1" x14ac:dyDescent="0.3">
      <c r="A19" s="6">
        <v>8</v>
      </c>
      <c r="B19" s="4" t="s">
        <v>26</v>
      </c>
      <c r="C19" s="6">
        <f>C17+C18</f>
        <v>1456.31</v>
      </c>
      <c r="D19" s="6">
        <f t="shared" ref="D19" si="0">D17+D18</f>
        <v>276.68</v>
      </c>
      <c r="E19" s="6">
        <f>E17+E18</f>
        <v>201.60999999999999</v>
      </c>
      <c r="F19" s="6">
        <f>F10+F11+F15+F18</f>
        <v>181.18</v>
      </c>
    </row>
    <row r="20" spans="1:7" ht="33" customHeight="1" x14ac:dyDescent="0.3">
      <c r="A20" s="7" t="s">
        <v>28</v>
      </c>
      <c r="B20" s="4" t="s">
        <v>41</v>
      </c>
      <c r="C20" s="6">
        <v>0</v>
      </c>
      <c r="D20" s="6">
        <v>0</v>
      </c>
      <c r="E20" s="6">
        <v>0</v>
      </c>
      <c r="F20" s="6">
        <v>0</v>
      </c>
    </row>
    <row r="21" spans="1:7" ht="18" x14ac:dyDescent="0.3">
      <c r="A21" s="6">
        <v>6</v>
      </c>
      <c r="B21" s="9" t="s">
        <v>42</v>
      </c>
      <c r="C21" s="10">
        <f>C19</f>
        <v>1456.31</v>
      </c>
      <c r="D21" s="10">
        <f>D19</f>
        <v>276.68</v>
      </c>
      <c r="E21" s="16">
        <f>E17</f>
        <v>201.07</v>
      </c>
      <c r="F21" s="16">
        <f>F17</f>
        <v>180.35</v>
      </c>
    </row>
    <row r="22" spans="1:7" ht="18" hidden="1" x14ac:dyDescent="0.3">
      <c r="A22" s="6">
        <v>7</v>
      </c>
      <c r="B22" s="4" t="s">
        <v>13</v>
      </c>
      <c r="C22" s="11">
        <f>C21*20%</f>
        <v>291.262</v>
      </c>
      <c r="D22" s="11">
        <f t="shared" ref="D22" si="1">D21*20%</f>
        <v>55.336000000000006</v>
      </c>
      <c r="E22" s="11">
        <f>E21*0.2</f>
        <v>40.213999999999999</v>
      </c>
      <c r="F22" s="11">
        <f>F21*0.2</f>
        <v>36.07</v>
      </c>
    </row>
    <row r="23" spans="1:7" ht="18.75" customHeight="1" x14ac:dyDescent="0.3">
      <c r="A23" s="6">
        <v>7</v>
      </c>
      <c r="B23" s="9" t="s">
        <v>35</v>
      </c>
      <c r="C23" s="12">
        <f>C21+C22</f>
        <v>1747.5719999999999</v>
      </c>
      <c r="D23" s="12">
        <f t="shared" ref="D23" si="2">D21+D22</f>
        <v>332.01600000000002</v>
      </c>
      <c r="E23" s="12">
        <f>E21+E22</f>
        <v>241.28399999999999</v>
      </c>
      <c r="F23" s="12">
        <f>F21*1.2</f>
        <v>216.42</v>
      </c>
    </row>
    <row r="24" spans="1:7" ht="3.75" hidden="1" customHeight="1" x14ac:dyDescent="0.3">
      <c r="A24" s="6">
        <v>13</v>
      </c>
      <c r="B24" s="4" t="s">
        <v>14</v>
      </c>
      <c r="C24" s="10">
        <v>1747.57</v>
      </c>
      <c r="D24" s="12">
        <f>D23/6.25</f>
        <v>53.12256</v>
      </c>
      <c r="E24" s="10" t="s">
        <v>21</v>
      </c>
      <c r="F24" s="13" t="s">
        <v>21</v>
      </c>
    </row>
    <row r="25" spans="1:7" ht="18" hidden="1" x14ac:dyDescent="0.3">
      <c r="A25" s="6">
        <v>14</v>
      </c>
      <c r="B25" s="4" t="s">
        <v>15</v>
      </c>
      <c r="C25" s="6">
        <v>190</v>
      </c>
      <c r="D25" s="6">
        <v>190</v>
      </c>
      <c r="E25" s="6" t="s">
        <v>21</v>
      </c>
      <c r="F25" s="6"/>
    </row>
    <row r="26" spans="1:7" ht="18" hidden="1" x14ac:dyDescent="0.3">
      <c r="A26" s="3"/>
      <c r="B26" s="3"/>
      <c r="C26" s="3"/>
      <c r="D26" s="3"/>
      <c r="E26" s="3"/>
      <c r="F26" s="3"/>
    </row>
    <row r="27" spans="1:7" ht="18" hidden="1" x14ac:dyDescent="0.3">
      <c r="A27" s="3"/>
      <c r="B27" s="3"/>
      <c r="C27" s="3"/>
      <c r="D27" s="3"/>
      <c r="E27" s="3"/>
      <c r="F27" s="3"/>
    </row>
    <row r="28" spans="1:7" ht="18" x14ac:dyDescent="0.3">
      <c r="A28" s="3"/>
      <c r="B28" s="3"/>
      <c r="C28" s="3"/>
      <c r="D28" s="3"/>
      <c r="E28" s="3"/>
      <c r="F28" s="3"/>
    </row>
    <row r="29" spans="1:7" ht="51" customHeight="1" x14ac:dyDescent="0.3">
      <c r="A29" s="25" t="s">
        <v>48</v>
      </c>
      <c r="B29" s="25"/>
      <c r="C29" s="25"/>
      <c r="D29" s="25"/>
      <c r="E29" s="25"/>
      <c r="F29" s="25"/>
      <c r="G29" s="18"/>
    </row>
    <row r="30" spans="1:7" ht="15.6" x14ac:dyDescent="0.3">
      <c r="A30" s="1"/>
      <c r="B30" s="1"/>
      <c r="C30" s="1"/>
      <c r="D30" s="1"/>
      <c r="E30" s="1"/>
      <c r="F30" s="1"/>
    </row>
    <row r="31" spans="1:7" ht="15.6" x14ac:dyDescent="0.3">
      <c r="A31" s="1"/>
      <c r="B31" s="1"/>
      <c r="C31" s="1"/>
      <c r="D31" s="1"/>
      <c r="E31" s="1"/>
      <c r="F31" s="1"/>
    </row>
    <row r="32" spans="1:7" ht="15.6" x14ac:dyDescent="0.3">
      <c r="A32" s="1"/>
      <c r="B32" s="24"/>
      <c r="C32" s="24"/>
      <c r="D32" s="24"/>
      <c r="E32" s="24"/>
      <c r="F32" s="24"/>
    </row>
    <row r="33" spans="1:6" ht="15.6" x14ac:dyDescent="0.3">
      <c r="A33" s="1"/>
      <c r="B33" s="1"/>
      <c r="C33" s="1"/>
      <c r="D33" s="1"/>
      <c r="E33" s="1"/>
      <c r="F33" s="1"/>
    </row>
    <row r="34" spans="1:6" ht="15.6" x14ac:dyDescent="0.3">
      <c r="A34" s="1"/>
      <c r="B34" s="1"/>
      <c r="C34" s="1"/>
      <c r="D34" s="1"/>
      <c r="E34" s="1"/>
      <c r="F34" s="1"/>
    </row>
  </sheetData>
  <mergeCells count="7">
    <mergeCell ref="B32:F32"/>
    <mergeCell ref="B6:F6"/>
    <mergeCell ref="A7:A8"/>
    <mergeCell ref="B7:B8"/>
    <mergeCell ref="C7:D7"/>
    <mergeCell ref="E7:F7"/>
    <mergeCell ref="A29:F29"/>
  </mergeCells>
  <printOptions horizontalCentered="1"/>
  <pageMargins left="1.1811023622047245" right="0.39370078740157483" top="0.78740157480314965" bottom="0.78740157480314965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8"/>
  <sheetViews>
    <sheetView zoomScale="58" zoomScaleNormal="58" workbookViewId="0">
      <selection activeCell="E1" sqref="E1"/>
    </sheetView>
  </sheetViews>
  <sheetFormatPr defaultRowHeight="14.4" x14ac:dyDescent="0.3"/>
  <cols>
    <col min="1" max="1" width="5" customWidth="1"/>
    <col min="2" max="2" width="67" customWidth="1"/>
    <col min="3" max="3" width="0.6640625" hidden="1" customWidth="1"/>
    <col min="4" max="4" width="24.88671875" hidden="1" customWidth="1"/>
    <col min="5" max="5" width="24.5546875" customWidth="1"/>
    <col min="6" max="6" width="21.44140625" customWidth="1"/>
  </cols>
  <sheetData>
    <row r="1" spans="1:6" ht="18" x14ac:dyDescent="0.35">
      <c r="A1" s="2"/>
      <c r="B1" s="2"/>
      <c r="C1" s="2"/>
      <c r="D1" s="2"/>
      <c r="E1" s="2" t="s">
        <v>39</v>
      </c>
      <c r="F1" s="2"/>
    </row>
    <row r="2" spans="1:6" ht="18" x14ac:dyDescent="0.35">
      <c r="A2" s="2"/>
      <c r="B2" s="2"/>
      <c r="C2" s="2"/>
      <c r="D2" s="2"/>
      <c r="E2" s="2" t="s">
        <v>22</v>
      </c>
      <c r="F2" s="2"/>
    </row>
    <row r="3" spans="1:6" ht="18" x14ac:dyDescent="0.35">
      <c r="A3" s="2"/>
      <c r="B3" s="2"/>
      <c r="C3" s="2"/>
      <c r="D3" s="2"/>
      <c r="E3" s="2" t="s">
        <v>23</v>
      </c>
      <c r="F3" s="2"/>
    </row>
    <row r="4" spans="1:6" ht="18" x14ac:dyDescent="0.35">
      <c r="A4" s="2"/>
      <c r="B4" s="2"/>
      <c r="C4" s="2"/>
      <c r="D4" s="2"/>
      <c r="E4" s="2"/>
      <c r="F4" s="2"/>
    </row>
    <row r="5" spans="1:6" ht="18" x14ac:dyDescent="0.35">
      <c r="A5" s="2"/>
      <c r="B5" s="2"/>
      <c r="C5" s="2"/>
      <c r="D5" s="2"/>
      <c r="E5" s="2"/>
      <c r="F5" s="2"/>
    </row>
    <row r="6" spans="1:6" ht="77.25" customHeight="1" x14ac:dyDescent="0.3">
      <c r="A6" s="3"/>
      <c r="B6" s="19" t="s">
        <v>36</v>
      </c>
      <c r="C6" s="20"/>
      <c r="D6" s="20"/>
      <c r="E6" s="20"/>
      <c r="F6" s="20"/>
    </row>
    <row r="7" spans="1:6" ht="23.25" hidden="1" customHeight="1" x14ac:dyDescent="0.3">
      <c r="A7" s="33" t="s">
        <v>0</v>
      </c>
      <c r="B7" s="21" t="s">
        <v>25</v>
      </c>
      <c r="C7" s="31"/>
      <c r="D7" s="37"/>
      <c r="E7" s="37"/>
      <c r="F7" s="32"/>
    </row>
    <row r="8" spans="1:6" ht="89.25" customHeight="1" x14ac:dyDescent="0.3">
      <c r="A8" s="34"/>
      <c r="B8" s="22"/>
      <c r="C8" s="31" t="s">
        <v>24</v>
      </c>
      <c r="D8" s="32"/>
      <c r="E8" s="31" t="s">
        <v>27</v>
      </c>
      <c r="F8" s="32"/>
    </row>
    <row r="9" spans="1:6" ht="171.75" customHeight="1" x14ac:dyDescent="0.3">
      <c r="A9" s="34"/>
      <c r="B9" s="22"/>
      <c r="C9" s="4" t="s">
        <v>1</v>
      </c>
      <c r="D9" s="4" t="s">
        <v>2</v>
      </c>
      <c r="E9" s="4" t="s">
        <v>3</v>
      </c>
      <c r="F9" s="4" t="s">
        <v>4</v>
      </c>
    </row>
    <row r="10" spans="1:6" ht="36.75" customHeight="1" x14ac:dyDescent="0.3">
      <c r="A10" s="35"/>
      <c r="B10" s="36"/>
      <c r="C10" s="4" t="s">
        <v>5</v>
      </c>
      <c r="D10" s="4" t="s">
        <v>20</v>
      </c>
      <c r="E10" s="4" t="s">
        <v>19</v>
      </c>
      <c r="F10" s="4" t="s">
        <v>19</v>
      </c>
    </row>
    <row r="11" spans="1:6" ht="21" customHeight="1" x14ac:dyDescent="0.3">
      <c r="A11" s="5">
        <v>1</v>
      </c>
      <c r="B11" s="5">
        <v>2</v>
      </c>
      <c r="C11" s="4">
        <v>3</v>
      </c>
      <c r="D11" s="4">
        <v>4</v>
      </c>
      <c r="E11" s="4">
        <v>5</v>
      </c>
      <c r="F11" s="4">
        <v>6</v>
      </c>
    </row>
    <row r="12" spans="1:6" ht="59.25" customHeight="1" x14ac:dyDescent="0.3">
      <c r="A12" s="6">
        <v>1</v>
      </c>
      <c r="B12" s="4" t="s">
        <v>30</v>
      </c>
      <c r="C12" s="6">
        <v>1446.81</v>
      </c>
      <c r="D12" s="6">
        <v>274.89</v>
      </c>
      <c r="E12" s="17">
        <v>111.93</v>
      </c>
      <c r="F12" s="17">
        <f>85.61</f>
        <v>85.61</v>
      </c>
    </row>
    <row r="13" spans="1:6" ht="39.75" hidden="1" customHeight="1" x14ac:dyDescent="0.3">
      <c r="A13" s="6">
        <v>2</v>
      </c>
      <c r="B13" s="4" t="s">
        <v>6</v>
      </c>
      <c r="C13" s="6">
        <f>C14+C15</f>
        <v>4.51</v>
      </c>
      <c r="D13" s="6">
        <f>D14+D15</f>
        <v>0.85000000000000009</v>
      </c>
      <c r="E13" s="6">
        <f>E14+E15</f>
        <v>0.36</v>
      </c>
      <c r="F13" s="6">
        <f>F14+F15</f>
        <v>0.32999999999999996</v>
      </c>
    </row>
    <row r="14" spans="1:6" ht="45" hidden="1" customHeight="1" x14ac:dyDescent="0.3">
      <c r="A14" s="7" t="s">
        <v>16</v>
      </c>
      <c r="B14" s="4" t="s">
        <v>7</v>
      </c>
      <c r="C14" s="6">
        <v>3.96</v>
      </c>
      <c r="D14" s="6">
        <v>0.78</v>
      </c>
      <c r="E14" s="6">
        <v>0.33</v>
      </c>
      <c r="F14" s="6">
        <v>0.3</v>
      </c>
    </row>
    <row r="15" spans="1:6" ht="21.75" hidden="1" customHeight="1" x14ac:dyDescent="0.3">
      <c r="A15" s="7" t="s">
        <v>17</v>
      </c>
      <c r="B15" s="8" t="s">
        <v>8</v>
      </c>
      <c r="C15" s="6">
        <v>0.55000000000000004</v>
      </c>
      <c r="D15" s="6">
        <v>7.0000000000000007E-2</v>
      </c>
      <c r="E15" s="6">
        <v>0.03</v>
      </c>
      <c r="F15" s="6">
        <v>0.03</v>
      </c>
    </row>
    <row r="16" spans="1:6" ht="75.75" hidden="1" customHeight="1" x14ac:dyDescent="0.3">
      <c r="A16" s="6">
        <v>3</v>
      </c>
      <c r="B16" s="4" t="s">
        <v>9</v>
      </c>
      <c r="C16" s="6">
        <v>0</v>
      </c>
      <c r="D16" s="6">
        <v>0</v>
      </c>
      <c r="E16" s="6">
        <v>0</v>
      </c>
      <c r="F16" s="6">
        <v>0</v>
      </c>
    </row>
    <row r="17" spans="1:6" ht="44.25" customHeight="1" x14ac:dyDescent="0.3">
      <c r="A17" s="6">
        <v>2</v>
      </c>
      <c r="B17" s="4" t="s">
        <v>38</v>
      </c>
      <c r="C17" s="6">
        <v>0</v>
      </c>
      <c r="D17" s="6">
        <v>0</v>
      </c>
      <c r="E17" s="6">
        <v>15.41</v>
      </c>
      <c r="F17" s="6">
        <v>12.71</v>
      </c>
    </row>
    <row r="18" spans="1:6" ht="21.75" customHeight="1" x14ac:dyDescent="0.3">
      <c r="A18" s="6">
        <v>3</v>
      </c>
      <c r="B18" s="4" t="s">
        <v>31</v>
      </c>
      <c r="C18" s="6">
        <v>0</v>
      </c>
      <c r="D18" s="6">
        <v>0</v>
      </c>
      <c r="E18" s="6">
        <v>0</v>
      </c>
      <c r="F18" s="6">
        <v>0</v>
      </c>
    </row>
    <row r="19" spans="1:6" ht="17.25" customHeight="1" x14ac:dyDescent="0.3">
      <c r="A19" s="6">
        <v>4</v>
      </c>
      <c r="B19" s="4" t="s">
        <v>32</v>
      </c>
      <c r="C19" s="6">
        <f>C12+C13</f>
        <v>1451.32</v>
      </c>
      <c r="D19" s="6">
        <f>D12+D13</f>
        <v>275.74</v>
      </c>
      <c r="E19" s="17">
        <f>E12+E17</f>
        <v>127.34</v>
      </c>
      <c r="F19" s="17">
        <f>F12+F17</f>
        <v>98.32</v>
      </c>
    </row>
    <row r="20" spans="1:6" ht="0.75" hidden="1" customHeight="1" x14ac:dyDescent="0.3">
      <c r="A20" s="6">
        <v>7</v>
      </c>
      <c r="B20" s="4" t="s">
        <v>10</v>
      </c>
      <c r="C20" s="6">
        <v>4.99</v>
      </c>
      <c r="D20" s="6">
        <v>0.94</v>
      </c>
      <c r="E20" s="6">
        <v>0.54</v>
      </c>
      <c r="F20" s="6">
        <v>0.5</v>
      </c>
    </row>
    <row r="21" spans="1:6" ht="1.5" hidden="1" customHeight="1" x14ac:dyDescent="0.3">
      <c r="A21" s="6">
        <v>8</v>
      </c>
      <c r="B21" s="4" t="s">
        <v>26</v>
      </c>
      <c r="C21" s="6">
        <f>C19+C20</f>
        <v>1456.31</v>
      </c>
      <c r="D21" s="6">
        <f t="shared" ref="D21" si="0">D19+D20</f>
        <v>276.68</v>
      </c>
      <c r="E21" s="6">
        <f>E19+E20</f>
        <v>127.88000000000001</v>
      </c>
      <c r="F21" s="6">
        <f>F12+F13+F17+F20</f>
        <v>99.15</v>
      </c>
    </row>
    <row r="22" spans="1:6" ht="33" customHeight="1" x14ac:dyDescent="0.3">
      <c r="A22" s="7" t="s">
        <v>18</v>
      </c>
      <c r="B22" s="4" t="s">
        <v>33</v>
      </c>
      <c r="C22" s="6">
        <v>0</v>
      </c>
      <c r="D22" s="6">
        <v>0</v>
      </c>
      <c r="E22" s="6">
        <v>0</v>
      </c>
      <c r="F22" s="6">
        <v>0</v>
      </c>
    </row>
    <row r="23" spans="1:6" ht="18" x14ac:dyDescent="0.3">
      <c r="A23" s="7" t="s">
        <v>28</v>
      </c>
      <c r="B23" s="4" t="s">
        <v>11</v>
      </c>
      <c r="C23" s="6">
        <v>0</v>
      </c>
      <c r="D23" s="6">
        <v>0</v>
      </c>
      <c r="E23" s="6">
        <v>0</v>
      </c>
      <c r="F23" s="6">
        <v>0</v>
      </c>
    </row>
    <row r="24" spans="1:6" ht="18" x14ac:dyDescent="0.3">
      <c r="A24" s="7" t="s">
        <v>29</v>
      </c>
      <c r="B24" s="4" t="s">
        <v>12</v>
      </c>
      <c r="C24" s="6">
        <v>0</v>
      </c>
      <c r="D24" s="6">
        <v>0</v>
      </c>
      <c r="E24" s="6">
        <v>0</v>
      </c>
      <c r="F24" s="6">
        <v>0</v>
      </c>
    </row>
    <row r="25" spans="1:6" ht="18" x14ac:dyDescent="0.3">
      <c r="A25" s="6">
        <v>7</v>
      </c>
      <c r="B25" s="9" t="s">
        <v>34</v>
      </c>
      <c r="C25" s="10">
        <f>C21</f>
        <v>1456.31</v>
      </c>
      <c r="D25" s="10">
        <f t="shared" ref="D25" si="1">D21</f>
        <v>276.68</v>
      </c>
      <c r="E25" s="16">
        <f>E19</f>
        <v>127.34</v>
      </c>
      <c r="F25" s="16">
        <f>F19</f>
        <v>98.32</v>
      </c>
    </row>
    <row r="26" spans="1:6" ht="18" x14ac:dyDescent="0.3">
      <c r="A26" s="6">
        <v>8</v>
      </c>
      <c r="B26" s="4" t="s">
        <v>13</v>
      </c>
      <c r="C26" s="11">
        <f>C25*20%</f>
        <v>291.262</v>
      </c>
      <c r="D26" s="11">
        <f t="shared" ref="D26" si="2">D25*20%</f>
        <v>55.336000000000006</v>
      </c>
      <c r="E26" s="11">
        <f>E25*0.2</f>
        <v>25.468000000000004</v>
      </c>
      <c r="F26" s="11">
        <f>F25*0.2</f>
        <v>19.664000000000001</v>
      </c>
    </row>
    <row r="27" spans="1:6" ht="18.75" customHeight="1" x14ac:dyDescent="0.3">
      <c r="A27" s="6">
        <v>9</v>
      </c>
      <c r="B27" s="9" t="s">
        <v>35</v>
      </c>
      <c r="C27" s="12">
        <f>C25+C26</f>
        <v>1747.5719999999999</v>
      </c>
      <c r="D27" s="12">
        <f t="shared" ref="D27" si="3">D25+D26</f>
        <v>332.01600000000002</v>
      </c>
      <c r="E27" s="12">
        <f>E25+E26</f>
        <v>152.80799999999999</v>
      </c>
      <c r="F27" s="12">
        <f>F25*1.2</f>
        <v>117.98399999999998</v>
      </c>
    </row>
    <row r="28" spans="1:6" ht="3.75" hidden="1" customHeight="1" x14ac:dyDescent="0.3">
      <c r="A28" s="6">
        <v>13</v>
      </c>
      <c r="B28" s="4" t="s">
        <v>14</v>
      </c>
      <c r="C28" s="10">
        <v>1747.57</v>
      </c>
      <c r="D28" s="12">
        <f>D27/6.25</f>
        <v>53.12256</v>
      </c>
      <c r="E28" s="10" t="s">
        <v>21</v>
      </c>
      <c r="F28" s="13" t="s">
        <v>21</v>
      </c>
    </row>
    <row r="29" spans="1:6" ht="18" hidden="1" x14ac:dyDescent="0.3">
      <c r="A29" s="6">
        <v>14</v>
      </c>
      <c r="B29" s="4" t="s">
        <v>15</v>
      </c>
      <c r="C29" s="6">
        <v>190</v>
      </c>
      <c r="D29" s="6">
        <v>190</v>
      </c>
      <c r="E29" s="6" t="s">
        <v>21</v>
      </c>
      <c r="F29" s="6"/>
    </row>
    <row r="30" spans="1:6" ht="18" hidden="1" x14ac:dyDescent="0.3">
      <c r="A30" s="3"/>
      <c r="B30" s="3"/>
      <c r="C30" s="3"/>
      <c r="D30" s="3"/>
      <c r="E30" s="3"/>
      <c r="F30" s="3"/>
    </row>
    <row r="31" spans="1:6" ht="18" hidden="1" x14ac:dyDescent="0.3">
      <c r="A31" s="3"/>
      <c r="B31" s="3"/>
      <c r="C31" s="3"/>
      <c r="D31" s="3"/>
      <c r="E31" s="3"/>
      <c r="F31" s="3"/>
    </row>
    <row r="32" spans="1:6" ht="18" x14ac:dyDescent="0.3">
      <c r="A32" s="3"/>
      <c r="B32" s="3"/>
      <c r="C32" s="3"/>
      <c r="D32" s="3"/>
      <c r="E32" s="3"/>
      <c r="F32" s="3"/>
    </row>
    <row r="33" spans="1:6" ht="18" x14ac:dyDescent="0.3">
      <c r="A33" s="14"/>
      <c r="B33" s="15" t="s">
        <v>37</v>
      </c>
      <c r="C33" s="15"/>
      <c r="D33" s="15"/>
      <c r="E33" s="15"/>
      <c r="F33" s="15"/>
    </row>
    <row r="34" spans="1:6" ht="15.6" x14ac:dyDescent="0.3">
      <c r="A34" s="1"/>
      <c r="B34" s="1"/>
      <c r="C34" s="1"/>
      <c r="D34" s="1"/>
      <c r="E34" s="1"/>
      <c r="F34" s="1"/>
    </row>
    <row r="35" spans="1:6" ht="15.6" x14ac:dyDescent="0.3">
      <c r="A35" s="1"/>
      <c r="B35" s="1"/>
      <c r="C35" s="1"/>
      <c r="D35" s="1"/>
      <c r="E35" s="1"/>
      <c r="F35" s="1"/>
    </row>
    <row r="36" spans="1:6" ht="15.6" x14ac:dyDescent="0.3">
      <c r="A36" s="1"/>
      <c r="B36" s="24"/>
      <c r="C36" s="24"/>
      <c r="D36" s="24"/>
      <c r="E36" s="24"/>
      <c r="F36" s="24"/>
    </row>
    <row r="37" spans="1:6" ht="15.6" x14ac:dyDescent="0.3">
      <c r="A37" s="1"/>
      <c r="B37" s="1"/>
      <c r="C37" s="1"/>
      <c r="D37" s="1"/>
      <c r="E37" s="1"/>
      <c r="F37" s="1"/>
    </row>
    <row r="38" spans="1:6" ht="15.6" x14ac:dyDescent="0.3">
      <c r="A38" s="1"/>
      <c r="B38" s="1"/>
      <c r="C38" s="1"/>
      <c r="D38" s="1"/>
      <c r="E38" s="1"/>
      <c r="F38" s="1"/>
    </row>
  </sheetData>
  <mergeCells count="7">
    <mergeCell ref="B36:F36"/>
    <mergeCell ref="B6:F6"/>
    <mergeCell ref="A7:A10"/>
    <mergeCell ref="B7:B10"/>
    <mergeCell ref="C7:F7"/>
    <mergeCell ref="C8:D8"/>
    <mergeCell ref="E8:F8"/>
  </mergeCells>
  <printOptions horizontalCentered="1"/>
  <pageMargins left="0.39370078740157483" right="0.19685039370078741" top="0.19685039370078741" bottom="0.19685039370078741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32"/>
  <sheetViews>
    <sheetView zoomScale="58" zoomScaleNormal="58" workbookViewId="0">
      <selection activeCell="J27" sqref="J27"/>
    </sheetView>
  </sheetViews>
  <sheetFormatPr defaultRowHeight="14.4" x14ac:dyDescent="0.3"/>
  <cols>
    <col min="1" max="1" width="5" customWidth="1"/>
    <col min="2" max="2" width="85.44140625" customWidth="1"/>
    <col min="3" max="3" width="0.6640625" hidden="1" customWidth="1"/>
    <col min="4" max="4" width="24.88671875" hidden="1" customWidth="1"/>
    <col min="5" max="5" width="29.6640625" customWidth="1"/>
    <col min="6" max="6" width="28.33203125" customWidth="1"/>
  </cols>
  <sheetData>
    <row r="1" spans="1:6" ht="18" x14ac:dyDescent="0.35">
      <c r="A1" s="2"/>
      <c r="B1" s="2"/>
      <c r="C1" s="2"/>
      <c r="D1" s="2"/>
      <c r="E1" s="2" t="s">
        <v>40</v>
      </c>
      <c r="F1" s="2"/>
    </row>
    <row r="2" spans="1:6" ht="18" x14ac:dyDescent="0.35">
      <c r="A2" s="2"/>
      <c r="B2" s="2"/>
      <c r="C2" s="2"/>
      <c r="D2" s="2"/>
      <c r="E2" s="2" t="s">
        <v>22</v>
      </c>
      <c r="F2" s="2"/>
    </row>
    <row r="3" spans="1:6" ht="18" x14ac:dyDescent="0.35">
      <c r="A3" s="2"/>
      <c r="B3" s="2"/>
      <c r="C3" s="2"/>
      <c r="D3" s="2"/>
      <c r="E3" s="2" t="s">
        <v>23</v>
      </c>
      <c r="F3" s="2"/>
    </row>
    <row r="4" spans="1:6" ht="2.25" customHeight="1" x14ac:dyDescent="0.35">
      <c r="A4" s="2"/>
      <c r="B4" s="2"/>
      <c r="C4" s="2"/>
      <c r="D4" s="2"/>
      <c r="E4" s="2"/>
      <c r="F4" s="2"/>
    </row>
    <row r="5" spans="1:6" ht="18" hidden="1" x14ac:dyDescent="0.35">
      <c r="A5" s="2"/>
      <c r="B5" s="2"/>
      <c r="C5" s="2"/>
      <c r="D5" s="2"/>
      <c r="E5" s="2"/>
      <c r="F5" s="2"/>
    </row>
    <row r="6" spans="1:6" ht="77.25" customHeight="1" x14ac:dyDescent="0.3">
      <c r="A6" s="3"/>
      <c r="B6" s="19" t="s">
        <v>43</v>
      </c>
      <c r="C6" s="20"/>
      <c r="D6" s="20"/>
      <c r="E6" s="20"/>
      <c r="F6" s="20"/>
    </row>
    <row r="7" spans="1:6" ht="30.75" customHeight="1" x14ac:dyDescent="0.3">
      <c r="A7" s="23" t="s">
        <v>0</v>
      </c>
      <c r="B7" s="21" t="s">
        <v>25</v>
      </c>
      <c r="C7" s="26" t="s">
        <v>45</v>
      </c>
      <c r="D7" s="27"/>
      <c r="E7" s="27"/>
      <c r="F7" s="28"/>
    </row>
    <row r="8" spans="1:6" ht="45" customHeight="1" x14ac:dyDescent="0.3">
      <c r="A8" s="23"/>
      <c r="B8" s="22"/>
      <c r="C8" s="29"/>
      <c r="D8" s="19"/>
      <c r="E8" s="19"/>
      <c r="F8" s="30"/>
    </row>
    <row r="9" spans="1:6" ht="107.25" customHeight="1" x14ac:dyDescent="0.3">
      <c r="A9" s="23"/>
      <c r="B9" s="22"/>
      <c r="C9" s="4" t="s">
        <v>1</v>
      </c>
      <c r="D9" s="4" t="s">
        <v>2</v>
      </c>
      <c r="E9" s="4" t="s">
        <v>46</v>
      </c>
      <c r="F9" s="4" t="s">
        <v>47</v>
      </c>
    </row>
    <row r="10" spans="1:6" ht="21" hidden="1" customHeight="1" x14ac:dyDescent="0.3">
      <c r="A10" s="5">
        <v>1</v>
      </c>
      <c r="B10" s="5">
        <v>2</v>
      </c>
      <c r="C10" s="4">
        <v>3</v>
      </c>
      <c r="D10" s="4">
        <v>4</v>
      </c>
      <c r="E10" s="4">
        <v>5</v>
      </c>
      <c r="F10" s="4">
        <v>6</v>
      </c>
    </row>
    <row r="11" spans="1:6" ht="59.25" customHeight="1" x14ac:dyDescent="0.3">
      <c r="A11" s="6">
        <v>1</v>
      </c>
      <c r="B11" s="4" t="s">
        <v>30</v>
      </c>
      <c r="C11" s="6">
        <v>1446.81</v>
      </c>
      <c r="D11" s="6">
        <v>274.89</v>
      </c>
      <c r="E11" s="17">
        <v>156.99</v>
      </c>
      <c r="F11" s="17">
        <v>136.22</v>
      </c>
    </row>
    <row r="12" spans="1:6" ht="39.75" hidden="1" customHeight="1" x14ac:dyDescent="0.3">
      <c r="A12" s="6">
        <v>2</v>
      </c>
      <c r="B12" s="4" t="s">
        <v>6</v>
      </c>
      <c r="C12" s="6">
        <f>C13+C14</f>
        <v>4.51</v>
      </c>
      <c r="D12" s="6">
        <f>D13+D14</f>
        <v>0.85000000000000009</v>
      </c>
      <c r="E12" s="6">
        <f>E13+E14</f>
        <v>0.36</v>
      </c>
      <c r="F12" s="6">
        <f>F13+F14</f>
        <v>0.32999999999999996</v>
      </c>
    </row>
    <row r="13" spans="1:6" ht="45" hidden="1" customHeight="1" x14ac:dyDescent="0.3">
      <c r="A13" s="7" t="s">
        <v>16</v>
      </c>
      <c r="B13" s="4" t="s">
        <v>7</v>
      </c>
      <c r="C13" s="6">
        <v>3.96</v>
      </c>
      <c r="D13" s="6">
        <v>0.78</v>
      </c>
      <c r="E13" s="6">
        <v>0.33</v>
      </c>
      <c r="F13" s="6">
        <v>0.3</v>
      </c>
    </row>
    <row r="14" spans="1:6" ht="21.75" hidden="1" customHeight="1" x14ac:dyDescent="0.3">
      <c r="A14" s="7" t="s">
        <v>17</v>
      </c>
      <c r="B14" s="8" t="s">
        <v>8</v>
      </c>
      <c r="C14" s="6">
        <v>0.55000000000000004</v>
      </c>
      <c r="D14" s="6">
        <v>7.0000000000000007E-2</v>
      </c>
      <c r="E14" s="6">
        <v>0.03</v>
      </c>
      <c r="F14" s="6">
        <v>0.03</v>
      </c>
    </row>
    <row r="15" spans="1:6" ht="75.75" hidden="1" customHeight="1" x14ac:dyDescent="0.3">
      <c r="A15" s="6">
        <v>3</v>
      </c>
      <c r="B15" s="4" t="s">
        <v>9</v>
      </c>
      <c r="C15" s="6">
        <v>0</v>
      </c>
      <c r="D15" s="6">
        <v>0</v>
      </c>
      <c r="E15" s="6">
        <v>0</v>
      </c>
      <c r="F15" s="6">
        <v>0</v>
      </c>
    </row>
    <row r="16" spans="1:6" ht="62.25" customHeight="1" x14ac:dyDescent="0.3">
      <c r="A16" s="6">
        <v>2</v>
      </c>
      <c r="B16" s="4" t="s">
        <v>38</v>
      </c>
      <c r="C16" s="6">
        <v>0</v>
      </c>
      <c r="D16" s="6">
        <v>0</v>
      </c>
      <c r="E16" s="6">
        <v>44.08</v>
      </c>
      <c r="F16" s="17">
        <v>44.13</v>
      </c>
    </row>
    <row r="17" spans="1:6" ht="21.75" customHeight="1" x14ac:dyDescent="0.3">
      <c r="A17" s="6">
        <v>3</v>
      </c>
      <c r="B17" s="4" t="s">
        <v>31</v>
      </c>
      <c r="C17" s="6">
        <v>0</v>
      </c>
      <c r="D17" s="6">
        <v>0</v>
      </c>
      <c r="E17" s="6">
        <v>0</v>
      </c>
      <c r="F17" s="6">
        <v>0</v>
      </c>
    </row>
    <row r="18" spans="1:6" ht="32.25" customHeight="1" x14ac:dyDescent="0.3">
      <c r="A18" s="6">
        <v>4</v>
      </c>
      <c r="B18" s="4" t="s">
        <v>32</v>
      </c>
      <c r="C18" s="6">
        <f>C11+C12</f>
        <v>1451.32</v>
      </c>
      <c r="D18" s="6">
        <f>D11+D12</f>
        <v>275.74</v>
      </c>
      <c r="E18" s="17">
        <f>E11+E16</f>
        <v>201.07</v>
      </c>
      <c r="F18" s="17">
        <f>F11+F16</f>
        <v>180.35</v>
      </c>
    </row>
    <row r="19" spans="1:6" ht="0.75" hidden="1" customHeight="1" x14ac:dyDescent="0.3">
      <c r="A19" s="6">
        <v>7</v>
      </c>
      <c r="B19" s="4" t="s">
        <v>10</v>
      </c>
      <c r="C19" s="6">
        <v>4.99</v>
      </c>
      <c r="D19" s="6">
        <v>0.94</v>
      </c>
      <c r="E19" s="6">
        <v>0.54</v>
      </c>
      <c r="F19" s="6">
        <v>0.5</v>
      </c>
    </row>
    <row r="20" spans="1:6" ht="5.25" hidden="1" customHeight="1" x14ac:dyDescent="0.3">
      <c r="A20" s="6">
        <v>8</v>
      </c>
      <c r="B20" s="4" t="s">
        <v>26</v>
      </c>
      <c r="C20" s="6">
        <f>C18+C19</f>
        <v>1456.31</v>
      </c>
      <c r="D20" s="6">
        <f t="shared" ref="D20" si="0">D18+D19</f>
        <v>276.68</v>
      </c>
      <c r="E20" s="6">
        <f>E18+E19</f>
        <v>201.60999999999999</v>
      </c>
      <c r="F20" s="6">
        <f>F11+F12+F16+F19</f>
        <v>181.18</v>
      </c>
    </row>
    <row r="21" spans="1:6" ht="36.75" customHeight="1" x14ac:dyDescent="0.3">
      <c r="A21" s="7" t="s">
        <v>28</v>
      </c>
      <c r="B21" s="4" t="s">
        <v>41</v>
      </c>
      <c r="C21" s="6">
        <v>0</v>
      </c>
      <c r="D21" s="6">
        <v>0</v>
      </c>
      <c r="E21" s="6">
        <v>0</v>
      </c>
      <c r="F21" s="6">
        <v>0</v>
      </c>
    </row>
    <row r="22" spans="1:6" ht="24.75" customHeight="1" x14ac:dyDescent="0.3">
      <c r="A22" s="6">
        <v>6</v>
      </c>
      <c r="B22" s="9" t="s">
        <v>42</v>
      </c>
      <c r="C22" s="10">
        <f>C20</f>
        <v>1456.31</v>
      </c>
      <c r="D22" s="10">
        <f>D20</f>
        <v>276.68</v>
      </c>
      <c r="E22" s="16">
        <f>E18</f>
        <v>201.07</v>
      </c>
      <c r="F22" s="16">
        <f>F18</f>
        <v>180.35</v>
      </c>
    </row>
    <row r="23" spans="1:6" ht="27.75" customHeight="1" x14ac:dyDescent="0.3">
      <c r="A23" s="6">
        <v>7</v>
      </c>
      <c r="B23" s="9" t="s">
        <v>35</v>
      </c>
      <c r="C23" s="12">
        <f>C21+C22</f>
        <v>1456.31</v>
      </c>
      <c r="D23" s="12">
        <f t="shared" ref="D23" si="1">D21+D22</f>
        <v>276.68</v>
      </c>
      <c r="E23" s="13">
        <f>E22*1.2</f>
        <v>241.28399999999999</v>
      </c>
      <c r="F23" s="13">
        <f>F22*1.2</f>
        <v>216.42</v>
      </c>
    </row>
    <row r="24" spans="1:6" ht="0.75" customHeight="1" x14ac:dyDescent="0.3">
      <c r="A24" s="3"/>
      <c r="B24" s="3"/>
      <c r="C24" s="3"/>
      <c r="D24" s="3"/>
      <c r="E24" s="12">
        <f>E22+E23</f>
        <v>442.35399999999998</v>
      </c>
      <c r="F24" s="12">
        <f>F22*1.2</f>
        <v>216.42</v>
      </c>
    </row>
    <row r="25" spans="1:6" ht="15.75" hidden="1" customHeight="1" x14ac:dyDescent="0.3">
      <c r="A25" s="3"/>
      <c r="B25" s="3"/>
      <c r="C25" s="3"/>
      <c r="D25" s="3"/>
      <c r="E25" s="3"/>
      <c r="F25" s="3"/>
    </row>
    <row r="26" spans="1:6" ht="18" x14ac:dyDescent="0.3">
      <c r="A26" s="3"/>
      <c r="B26" s="3"/>
      <c r="C26" s="3"/>
      <c r="D26" s="3"/>
      <c r="E26" s="3"/>
      <c r="F26" s="3"/>
    </row>
    <row r="27" spans="1:6" ht="54.75" customHeight="1" x14ac:dyDescent="0.3">
      <c r="A27" s="25" t="s">
        <v>49</v>
      </c>
      <c r="B27" s="25"/>
      <c r="C27" s="25"/>
      <c r="D27" s="25"/>
      <c r="E27" s="25"/>
      <c r="F27" s="25"/>
    </row>
    <row r="28" spans="1:6" ht="15.6" x14ac:dyDescent="0.3">
      <c r="A28" s="1"/>
      <c r="B28" s="1"/>
      <c r="C28" s="1"/>
      <c r="D28" s="1"/>
      <c r="E28" s="1"/>
      <c r="F28" s="1"/>
    </row>
    <row r="29" spans="1:6" ht="15.6" x14ac:dyDescent="0.3">
      <c r="A29" s="1"/>
      <c r="B29" s="1"/>
      <c r="C29" s="1"/>
      <c r="D29" s="1"/>
      <c r="E29" s="1"/>
      <c r="F29" s="1"/>
    </row>
    <row r="30" spans="1:6" ht="15.6" x14ac:dyDescent="0.3">
      <c r="A30" s="1"/>
      <c r="B30" s="24"/>
      <c r="C30" s="24"/>
      <c r="D30" s="24"/>
      <c r="E30" s="24"/>
      <c r="F30" s="24"/>
    </row>
    <row r="31" spans="1:6" ht="15.6" x14ac:dyDescent="0.3">
      <c r="A31" s="1"/>
      <c r="B31" s="1"/>
      <c r="C31" s="1"/>
      <c r="D31" s="1"/>
      <c r="E31" s="1"/>
      <c r="F31" s="1"/>
    </row>
    <row r="32" spans="1:6" ht="15.6" x14ac:dyDescent="0.3">
      <c r="A32" s="1"/>
      <c r="B32" s="1"/>
      <c r="C32" s="1"/>
      <c r="D32" s="1"/>
      <c r="E32" s="1"/>
      <c r="F32" s="1"/>
    </row>
  </sheetData>
  <mergeCells count="6">
    <mergeCell ref="B6:F6"/>
    <mergeCell ref="B7:B9"/>
    <mergeCell ref="A7:A9"/>
    <mergeCell ref="B30:F30"/>
    <mergeCell ref="A27:F27"/>
    <mergeCell ref="C7:F8"/>
  </mergeCells>
  <printOptions horizontalCentered="1"/>
  <pageMargins left="1.1811023622047245" right="0.39370078740157483" top="0.78740157480314965" bottom="0.78740157480314965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E1" sqref="E1"/>
    </sheetView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5</vt:i4>
      </vt:variant>
    </vt:vector>
  </HeadingPairs>
  <TitlesOfParts>
    <vt:vector size="5" baseType="lpstr">
      <vt:lpstr>Лист2</vt:lpstr>
      <vt:lpstr>Лист1 (2)</vt:lpstr>
      <vt:lpstr>Лист1 (3)</vt:lpstr>
      <vt:lpstr>Лист1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2026-09-15T10:39:47Z</cp:lastPrinted>
  <dcterms:created xsi:type="dcterms:W3CDTF">2017-10-11T12:18:15Z</dcterms:created>
  <dcterms:modified xsi:type="dcterms:W3CDTF">2026-09-15T10:42:07Z</dcterms:modified>
</cp:coreProperties>
</file>