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тариф тепло 2026-2027\"/>
    </mc:Choice>
  </mc:AlternateContent>
  <xr:revisionPtr revIDLastSave="0" documentId="13_ncr:1_{9FD1A43B-FE92-44D9-90C2-AC8040812E05}" xr6:coauthVersionLast="47" xr6:coauthVersionMax="47" xr10:uidLastSave="{00000000-0000-0000-0000-000000000000}"/>
  <bookViews>
    <workbookView xWindow="-108" yWindow="-108" windowWidth="23256" windowHeight="12456" tabRatio="837" xr2:uid="{00000000-000D-0000-FFFF-FFFF00000000}"/>
  </bookViews>
  <sheets>
    <sheet name="Річн.план_Дод2" sheetId="68" r:id="rId1"/>
    <sheet name="Тариф_вироб_Дод3" sheetId="81" state="hidden" r:id="rId2"/>
    <sheet name="Тариф_трансп ТЕ_Дод4" sheetId="83" state="hidden" r:id="rId3"/>
    <sheet name="Тариф_постач ТЕ_Дод5" sheetId="82" state="hidden" r:id="rId4"/>
    <sheet name="структура" sheetId="120" state="hidden" r:id="rId5"/>
    <sheet name="Тариф_ТЕ_Дод6" sheetId="84" state="hidden" r:id="rId6"/>
    <sheet name="Прямі" sheetId="52" state="hidden" r:id="rId7"/>
    <sheet name="Загальновиробничі" sheetId="14" state="hidden" r:id="rId8"/>
    <sheet name="Адміністративні" sheetId="15" state="hidden" r:id="rId9"/>
    <sheet name="Збут" sheetId="16" state="hidden" r:id="rId10"/>
    <sheet name="Паливо_Додаток 7" sheetId="77" state="hidden" r:id="rId11"/>
    <sheet name="Паливо Додаток 7.1.1" sheetId="90" state="hidden" r:id="rId12"/>
    <sheet name="Електроенер_Додаток 8" sheetId="79" state="hidden" r:id="rId13"/>
    <sheet name="Електроенергія Додаток 8.1 " sheetId="91" state="hidden" r:id="rId14"/>
    <sheet name="ПММ" sheetId="24" state="hidden" r:id="rId15"/>
    <sheet name="Електр_енерг_інш_споживання" sheetId="20" state="hidden" r:id="rId16"/>
    <sheet name="Вода_Водовід" sheetId="25" state="hidden" r:id="rId17"/>
    <sheet name="Вода_Додаток 11" sheetId="89" state="hidden" r:id="rId18"/>
    <sheet name="Амортизація_зведена" sheetId="98" state="hidden" r:id="rId19"/>
    <sheet name="Річн.план_Авіаторів)" sheetId="121" r:id="rId20"/>
    <sheet name="Лист2" sheetId="109" r:id="rId21"/>
    <sheet name="Лист1" sheetId="119" r:id="rId22"/>
  </sheets>
  <externalReferences>
    <externalReference r:id="rId23"/>
    <externalReference r:id="rId24"/>
    <externalReference r:id="rId25"/>
  </externalReferences>
  <definedNames>
    <definedName name="ДДД" localSheetId="12">'[1]Вхідні дані'!#REF!</definedName>
    <definedName name="ДДД" localSheetId="10">'[1]Вхідні дані'!#REF!</definedName>
    <definedName name="ДДД" localSheetId="1">'[1]Вхідні дані'!#REF!</definedName>
    <definedName name="ДДД">#REF!</definedName>
    <definedName name="ЗЗЗ" localSheetId="12">'[1]Вхідні дані'!#REF!</definedName>
    <definedName name="ЗЗЗ" localSheetId="10">'[1]Вхідні дані'!#REF!</definedName>
    <definedName name="ЗЗЗ" localSheetId="1">'[1]Вхідні дані'!#REF!</definedName>
    <definedName name="ЗЗЗ">#REF!</definedName>
    <definedName name="_xlnm.Print_Area" localSheetId="8">Адміністративні!$A$1:$K$53</definedName>
    <definedName name="_xlnm.Print_Area" localSheetId="18">Амортизація_зведена!$B$1:$J$45</definedName>
    <definedName name="_xlnm.Print_Area" localSheetId="16">Вода_Водовід!$B$1:$L$49</definedName>
    <definedName name="_xlnm.Print_Area" localSheetId="17">'Вода_Додаток 11'!$A$1:$M$34</definedName>
    <definedName name="_xlnm.Print_Area" localSheetId="12">'Електроенер_Додаток 8'!$B$1:$P$80</definedName>
    <definedName name="_xlnm.Print_Area" localSheetId="7">Загальновиробничі!$B$1:$K$64</definedName>
    <definedName name="_xlnm.Print_Area" localSheetId="9">Збут!$B$1:$K$30</definedName>
    <definedName name="_xlnm.Print_Area" localSheetId="11">'Паливо Додаток 7.1.1'!$A$1:$K$53</definedName>
    <definedName name="_xlnm.Print_Area" localSheetId="14">ПММ!$B$1:$L$29</definedName>
    <definedName name="_xlnm.Print_Area" localSheetId="6">Прямі!$B$1:$I$79</definedName>
    <definedName name="_xlnm.Print_Area" localSheetId="19">'Річн.план_Авіаторів)'!$B$7:$S$45</definedName>
    <definedName name="_xlnm.Print_Area" localSheetId="0">Річн.план_Дод2!$B$7:$S$45</definedName>
    <definedName name="_xlnm.Print_Area" localSheetId="1">Тариф_вироб_Дод3!$B$1:$T$76</definedName>
    <definedName name="_xlnm.Print_Area" localSheetId="3">'Тариф_постач ТЕ_Дод5'!$B$1:$I$51</definedName>
    <definedName name="_xlnm.Print_Area" localSheetId="5">Тариф_ТЕ_Дод6!$B$1:$H$42</definedName>
    <definedName name="_xlnm.Print_Area" localSheetId="2">'Тариф_трансп ТЕ_Дод4'!$B$1:$H$66</definedName>
    <definedName name="ооо" localSheetId="18">'[2]Вхідні дані'!#REF!</definedName>
    <definedName name="ооо">'[3]Вхідні дані'!#REF!</definedName>
    <definedName name="отклонение" localSheetId="18">#REF!</definedName>
    <definedName name="отклонение" localSheetId="12">'[1]Вхідні дані'!#REF!</definedName>
    <definedName name="отклонение" localSheetId="10">'[1]Вхідні дані'!#REF!</definedName>
    <definedName name="отклонение" localSheetId="1">'[1]Вхідні дані'!#REF!</definedName>
    <definedName name="отклонение" localSheetId="3">#REF!</definedName>
    <definedName name="отклонение" localSheetId="2">#REF!</definedName>
    <definedName name="отклонение">#REF!</definedName>
    <definedName name="пдв" localSheetId="18">#REF!</definedName>
    <definedName name="пдв" localSheetId="12">'[1]Вхідні дані'!#REF!</definedName>
    <definedName name="пдв" localSheetId="10">'[1]Вхідні дані'!#REF!</definedName>
    <definedName name="пдв" localSheetId="1">'[1]Вхідні дані'!#REF!</definedName>
    <definedName name="пдв" localSheetId="3">#REF!</definedName>
    <definedName name="пдв" localSheetId="2">#REF!</definedName>
    <definedName name="пд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6" i="121" l="1"/>
  <c r="G18" i="121"/>
  <c r="F27" i="121"/>
  <c r="F22" i="121"/>
  <c r="L31" i="68"/>
  <c r="N30" i="68"/>
  <c r="N27" i="68"/>
  <c r="L23" i="68"/>
  <c r="J23" i="68"/>
  <c r="K23" i="68"/>
  <c r="M23" i="68"/>
  <c r="G22" i="68"/>
  <c r="I23" i="68"/>
  <c r="J22" i="68"/>
  <c r="K29" i="68"/>
  <c r="E27" i="68"/>
  <c r="F27" i="68"/>
  <c r="G16" i="68"/>
  <c r="G18" i="68"/>
  <c r="L18" i="68"/>
  <c r="M22" i="121"/>
  <c r="M27" i="121" s="1"/>
  <c r="M30" i="121" s="1"/>
  <c r="M31" i="121" s="1"/>
  <c r="O22" i="121"/>
  <c r="O27" i="121" s="1"/>
  <c r="O30" i="121" s="1"/>
  <c r="O31" i="121" s="1"/>
  <c r="H18" i="121"/>
  <c r="H22" i="121" s="1"/>
  <c r="H27" i="121" s="1"/>
  <c r="H30" i="121" s="1"/>
  <c r="H31" i="121" s="1"/>
  <c r="I18" i="121"/>
  <c r="I22" i="121" s="1"/>
  <c r="I27" i="121" s="1"/>
  <c r="I30" i="121" s="1"/>
  <c r="I31" i="121" s="1"/>
  <c r="J18" i="121"/>
  <c r="J22" i="121" s="1"/>
  <c r="J27" i="121" s="1"/>
  <c r="J30" i="121" s="1"/>
  <c r="J31" i="121" s="1"/>
  <c r="K18" i="121"/>
  <c r="K22" i="121" s="1"/>
  <c r="K27" i="121" s="1"/>
  <c r="K30" i="121" s="1"/>
  <c r="K31" i="121" s="1"/>
  <c r="L18" i="121"/>
  <c r="L22" i="121" s="1"/>
  <c r="L27" i="121" s="1"/>
  <c r="L30" i="121" s="1"/>
  <c r="L31" i="121" s="1"/>
  <c r="M18" i="121"/>
  <c r="N18" i="121"/>
  <c r="N22" i="121" s="1"/>
  <c r="N27" i="121" s="1"/>
  <c r="N30" i="121" s="1"/>
  <c r="N31" i="121" s="1"/>
  <c r="O18" i="121"/>
  <c r="P18" i="121"/>
  <c r="P22" i="121" s="1"/>
  <c r="P27" i="121" s="1"/>
  <c r="P30" i="121" s="1"/>
  <c r="P31" i="121" s="1"/>
  <c r="Q18" i="121"/>
  <c r="Q22" i="121" s="1"/>
  <c r="Q27" i="121" s="1"/>
  <c r="Q30" i="121" s="1"/>
  <c r="Q31" i="121" s="1"/>
  <c r="R18" i="121"/>
  <c r="R22" i="121" s="1"/>
  <c r="R27" i="121" s="1"/>
  <c r="R30" i="121" s="1"/>
  <c r="R31" i="121" s="1"/>
  <c r="S18" i="121"/>
  <c r="S22" i="121" s="1"/>
  <c r="S27" i="121" s="1"/>
  <c r="S30" i="121" s="1"/>
  <c r="S31" i="121" s="1"/>
  <c r="F16" i="121"/>
  <c r="N23" i="68"/>
  <c r="O23" i="68"/>
  <c r="Q23" i="68"/>
  <c r="N22" i="68"/>
  <c r="O22" i="68"/>
  <c r="O27" i="68" s="1"/>
  <c r="O29" i="68" s="1"/>
  <c r="Q22" i="68"/>
  <c r="Q27" i="68" s="1"/>
  <c r="Q29" i="68" s="1"/>
  <c r="R22" i="68"/>
  <c r="R23" i="68" s="1"/>
  <c r="S22" i="68"/>
  <c r="S23" i="68" s="1"/>
  <c r="S27" i="68" s="1"/>
  <c r="I16" i="68"/>
  <c r="I22" i="68" s="1"/>
  <c r="J16" i="68"/>
  <c r="K16" i="68"/>
  <c r="K22" i="68" s="1"/>
  <c r="M16" i="68"/>
  <c r="M22" i="68" s="1"/>
  <c r="N16" i="68"/>
  <c r="O16" i="68"/>
  <c r="P16" i="68"/>
  <c r="P22" i="68" s="1"/>
  <c r="Q16" i="68"/>
  <c r="R16" i="68"/>
  <c r="S16" i="68"/>
  <c r="H16" i="68"/>
  <c r="H22" i="68" s="1"/>
  <c r="G17" i="68"/>
  <c r="K11" i="90"/>
  <c r="K12" i="90"/>
  <c r="K13" i="90"/>
  <c r="K16" i="90"/>
  <c r="K17" i="90"/>
  <c r="K18" i="90"/>
  <c r="K21" i="90"/>
  <c r="K22" i="90"/>
  <c r="K23" i="90"/>
  <c r="G22" i="121" l="1"/>
  <c r="G27" i="121" s="1"/>
  <c r="G30" i="121" s="1"/>
  <c r="G31" i="121" s="1"/>
  <c r="S30" i="68"/>
  <c r="N29" i="68"/>
  <c r="S29" i="68"/>
  <c r="Q30" i="68"/>
  <c r="O30" i="68"/>
  <c r="L16" i="68"/>
  <c r="L22" i="68" s="1"/>
  <c r="L27" i="68" s="1"/>
  <c r="R27" i="68"/>
  <c r="P23" i="68"/>
  <c r="P27" i="68"/>
  <c r="M27" i="68"/>
  <c r="K27" i="68"/>
  <c r="K30" i="68" s="1"/>
  <c r="J27" i="68"/>
  <c r="I27" i="68"/>
  <c r="I30" i="68" s="1"/>
  <c r="H23" i="68"/>
  <c r="H27" i="68" s="1"/>
  <c r="E5" i="81"/>
  <c r="P29" i="68" l="1"/>
  <c r="P30" i="68"/>
  <c r="R29" i="68"/>
  <c r="R30" i="68"/>
  <c r="G23" i="68"/>
  <c r="G27" i="68" s="1"/>
  <c r="M29" i="68"/>
  <c r="M30" i="68"/>
  <c r="L29" i="68"/>
  <c r="L30" i="68"/>
  <c r="J29" i="68"/>
  <c r="J30" i="68" s="1"/>
  <c r="H29" i="68"/>
  <c r="H30" i="68" s="1"/>
  <c r="J3" i="52"/>
  <c r="G29" i="68" l="1"/>
  <c r="G30" i="68" s="1"/>
  <c r="M3" i="14"/>
  <c r="L53" i="14"/>
</calcChain>
</file>

<file path=xl/sharedStrings.xml><?xml version="1.0" encoding="utf-8"?>
<sst xmlns="http://schemas.openxmlformats.org/spreadsheetml/2006/main" count="2698" uniqueCount="902">
  <si>
    <t>Директор КП "Тепловик"</t>
  </si>
  <si>
    <t>Витрати електроенергії на потреби  КП "Тепловик"</t>
  </si>
  <si>
    <t>Будівлі, споруди та перед. пристрої</t>
  </si>
  <si>
    <t>Інструменти, прилади, інвентар</t>
  </si>
  <si>
    <t>Інші основні засоби</t>
  </si>
  <si>
    <t>Малоцінні необорот. матер. активи</t>
  </si>
  <si>
    <t>Нематеріальні активи</t>
  </si>
  <si>
    <t>Транспортні засоби</t>
  </si>
  <si>
    <t>Божук А.А.</t>
  </si>
  <si>
    <t>Амортизація всього</t>
  </si>
  <si>
    <t>Автомобільний бензин А-95</t>
  </si>
  <si>
    <t>Всього витрат на воду та водовідведення</t>
  </si>
  <si>
    <t>Фінансові витрати</t>
  </si>
  <si>
    <t>населення</t>
  </si>
  <si>
    <t>водовідведення</t>
  </si>
  <si>
    <t>відрахування на соціальні заходи</t>
  </si>
  <si>
    <t>Додаток  7</t>
  </si>
  <si>
    <t>Без ПДВ</t>
  </si>
  <si>
    <t>Вид палива </t>
  </si>
  <si>
    <t>Відпуск теплової енергії з колекторів, Гкал </t>
  </si>
  <si>
    <t>Норма питомих витрат умовного палива, кг у.п./Гкал </t>
  </si>
  <si>
    <t>Витрати умовного палива, тонн </t>
  </si>
  <si>
    <t>Вартість активної та реактивної електроенергії </t>
  </si>
  <si>
    <t>кВт/год</t>
  </si>
  <si>
    <t>(плановий відпуск * питома норма)</t>
  </si>
  <si>
    <t>Споживання електроенергії (I клас напруги) </t>
  </si>
  <si>
    <t>Тариф без ПДВ (I клас напруги) </t>
  </si>
  <si>
    <t>Вартість електроенергії (I клас напруги) </t>
  </si>
  <si>
    <t>Споживання електроенергії (II клас напруги) </t>
  </si>
  <si>
    <t>Тариф без ПДВ (II клас напруги) </t>
  </si>
  <si>
    <t>Вартість електроенергії (II клас напруги) </t>
  </si>
  <si>
    <t xml:space="preserve">Діючий тариф на активну електроенергію </t>
  </si>
  <si>
    <t>тис.кВт/год</t>
  </si>
  <si>
    <t>Споживання реактивної електроенергії всього</t>
  </si>
  <si>
    <t xml:space="preserve">Вартість активної електроенергії на потреби служби збуту </t>
  </si>
  <si>
    <t>В діючому тарифі</t>
  </si>
  <si>
    <t>Ціна за 1л</t>
  </si>
  <si>
    <t>Технолог. потреби обладнання та механізмів</t>
  </si>
  <si>
    <t xml:space="preserve">Витрати активної електроенергії на загальновиробниче споживання </t>
  </si>
  <si>
    <t>Вартість активної електроенергії на загальновиробниче споживання</t>
  </si>
  <si>
    <t>Витрати активної електроенергії на адміністративне споживання</t>
  </si>
  <si>
    <t>Вартість активної електроенергії на адміністративне споживання</t>
  </si>
  <si>
    <t>Витрати активної електроенергії на потреби служб збуту:</t>
  </si>
  <si>
    <t xml:space="preserve">Амортизація основних засобів, інших необоротних матеріальних і нематеріальних активів підрозділів, безпосередньо пов’язаних зі збутом </t>
  </si>
  <si>
    <t>Витрати на оплату праці з відрахуваннями на соціальні заходи, у т.ч.:</t>
  </si>
  <si>
    <t>ремонт</t>
  </si>
  <si>
    <t>водопостачання</t>
  </si>
  <si>
    <t>без ПДВ</t>
  </si>
  <si>
    <t xml:space="preserve">Прямі витрати на оплату праці </t>
  </si>
  <si>
    <t>внески на соціальні заходи</t>
  </si>
  <si>
    <t>амортизаційні відрахування</t>
  </si>
  <si>
    <t>обсяг реалізації ТЕ</t>
  </si>
  <si>
    <t>кВт-год/Гкал</t>
  </si>
  <si>
    <t>база розподілу адміністративних витрат</t>
  </si>
  <si>
    <t xml:space="preserve">в тому числі </t>
  </si>
  <si>
    <t>Витрати із збуту всього, у т.ч.:</t>
  </si>
  <si>
    <t>послуги зв'язку</t>
  </si>
  <si>
    <t>Витрати на утримання, експлуатацію, ремонт, страхування, оренду ОЗ та інших необоротних активів загальновиробничого призначення всього, у т.ч.:</t>
  </si>
  <si>
    <t>в тому числі:</t>
  </si>
  <si>
    <t>виробництво ТЕ</t>
  </si>
  <si>
    <t>постачання ТЕ</t>
  </si>
  <si>
    <t>транспорту-вання ТЕ</t>
  </si>
  <si>
    <t>Всього на потреби виробництва ТЕ:</t>
  </si>
  <si>
    <t>освітлення</t>
  </si>
  <si>
    <t>внески на загальнообов'язкове державне соціальне страхування</t>
  </si>
  <si>
    <t>паливо (природний газ)</t>
  </si>
  <si>
    <t>вода для технологічних потреб та водовідведення</t>
  </si>
  <si>
    <t>матеріали, запасні частини та інші матеріальні ресурси</t>
  </si>
  <si>
    <t>ПММ</t>
  </si>
  <si>
    <t>Дизпаливо</t>
  </si>
  <si>
    <t>Витрати дизильного пального</t>
  </si>
  <si>
    <t>тис. кВар</t>
  </si>
  <si>
    <t>ПММ на адміністративні потреби всього, в т.ч.:</t>
  </si>
  <si>
    <t>Амортизація  основних засобів, інших необоротних матеріальних і нематеріальних активів загальновиробничого призначення</t>
  </si>
  <si>
    <t>Прямі матеріальні витрати всього, у т.ч.:</t>
  </si>
  <si>
    <t>Інші витрати, у т.ч.:</t>
  </si>
  <si>
    <t xml:space="preserve">службові відрядження </t>
  </si>
  <si>
    <t>Показники</t>
  </si>
  <si>
    <t>Матеріальні витрати всього, у т.ч.:</t>
  </si>
  <si>
    <t>Вартість палива, тис. грн </t>
  </si>
  <si>
    <t>Ціна 1 тонни умовного палива, грн/тонну </t>
  </si>
  <si>
    <t>Газ, у т. ч. для потреб: </t>
  </si>
  <si>
    <t>Мазут, у т. ч. для потреб: </t>
  </si>
  <si>
    <t>Вугілля, у т. ч. для потреб: </t>
  </si>
  <si>
    <t>Інше технологічне паливо, у т. ч. для потреб: </t>
  </si>
  <si>
    <t>Сумарні та середньозважені показники, у т. ч. для потреб: </t>
  </si>
  <si>
    <t xml:space="preserve">Додаток </t>
  </si>
  <si>
    <t>Найменування показника </t>
  </si>
  <si>
    <t>Відпуск теплової енергії з колекторів </t>
  </si>
  <si>
    <t>кВт·год /Гкал </t>
  </si>
  <si>
    <t>Обсяг споживання активної електроенергії, усього </t>
  </si>
  <si>
    <t>тис. кВт·год </t>
  </si>
  <si>
    <t>коп./ кВт·год </t>
  </si>
  <si>
    <t>тис. грн </t>
  </si>
  <si>
    <t>Вартість активної електроенергії, усього </t>
  </si>
  <si>
    <t>тис. кВАр·год </t>
  </si>
  <si>
    <t>Тариф без ПДВ </t>
  </si>
  <si>
    <t>коп./кВАр·год </t>
  </si>
  <si>
    <t>Вартість реактивної електроенергії </t>
  </si>
  <si>
    <t>електроенергія</t>
  </si>
  <si>
    <t>база розподілу загальновиробничих витрат</t>
  </si>
  <si>
    <t>Прямі витрати на постачання теплової енергії, тис. грн.</t>
  </si>
  <si>
    <t>Директор підприємства</t>
  </si>
  <si>
    <t>заробітна плата</t>
  </si>
  <si>
    <t>тис.грн.</t>
  </si>
  <si>
    <t>Витрати бензину</t>
  </si>
  <si>
    <t>Вартість бензину</t>
  </si>
  <si>
    <t>тис. кВт/ г</t>
  </si>
  <si>
    <t>тис.л</t>
  </si>
  <si>
    <t>Вартість дизильного пального</t>
  </si>
  <si>
    <t>Загальновиробничі витрати всього, у т.ч.:</t>
  </si>
  <si>
    <t>Одиниці виміру</t>
  </si>
  <si>
    <t>Адміністративні витрати всього, у т.ч.:</t>
  </si>
  <si>
    <t>Інші витрати всього, у т.ч.:</t>
  </si>
  <si>
    <t>червень</t>
  </si>
  <si>
    <t>липень</t>
  </si>
  <si>
    <t>серпень</t>
  </si>
  <si>
    <t>вересень</t>
  </si>
  <si>
    <t>Амортизація  основних засобів, інших  необоротних матеріальних і нематеріальних активів загальногосподарського використання</t>
  </si>
  <si>
    <t>Витрати на утримання основних засобів, інших необоротних матеріальних активів загальногосподарського використання всього, у т.ч.:</t>
  </si>
  <si>
    <t>Всього витрат на ПММ, в т.ч.:</t>
  </si>
  <si>
    <t>ПММ на загальновиробничі потреби всього, в т.ч.:</t>
  </si>
  <si>
    <t>інші споживачі</t>
  </si>
  <si>
    <t>Вартість, тис.грн.</t>
  </si>
  <si>
    <t>Вода всього по підприємству</t>
  </si>
  <si>
    <t>Водовідведення всього по підприємству</t>
  </si>
  <si>
    <t>N з/п</t>
  </si>
  <si>
    <t>Показники </t>
  </si>
  <si>
    <t>Од. виміру </t>
  </si>
  <si>
    <t>травень</t>
  </si>
  <si>
    <t>план </t>
  </si>
  <si>
    <t>1 </t>
  </si>
  <si>
    <t>2 </t>
  </si>
  <si>
    <t>3 </t>
  </si>
  <si>
    <t>4 </t>
  </si>
  <si>
    <t>5 </t>
  </si>
  <si>
    <t>6 </t>
  </si>
  <si>
    <t>7 </t>
  </si>
  <si>
    <t>8 </t>
  </si>
  <si>
    <t>9 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</si>
  <si>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</si>
  <si>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</si>
  <si>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</si>
  <si>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</si>
  <si>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</si>
  <si>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</si>
  <si>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</si>
  <si>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</si>
  <si>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</si>
  <si>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Відпуск теплової енергії з колекторів власних генеруючих джерел, усього, у т. ч.: </t>
  </si>
  <si>
    <t>Гкал </t>
  </si>
  <si>
    <t>  </t>
  </si>
  <si>
    <t>1.1 </t>
  </si>
  <si>
    <t>ТЕЦ, ТЕС, когенераційні установки та ті, що використовують нетрадиційні або поновлювані джерела енергії </t>
  </si>
  <si>
    <t>1.2 </t>
  </si>
  <si>
    <t>2.1 </t>
  </si>
  <si>
    <t>2.2 </t>
  </si>
  <si>
    <t>Надходження теплової енергії в мережу ліцензіата, усього (пункт 2 + пункт 1) </t>
  </si>
  <si>
    <t>Втрати теплової енергії в теплових мережах ліцензіата, усього: </t>
  </si>
  <si>
    <t>те ж у відсотках від пункту 3 </t>
  </si>
  <si>
    <t>% </t>
  </si>
  <si>
    <t>4.1 </t>
  </si>
  <si>
    <t>у т. ч. втрати в теплових мережах ліцензіата теплової енергії інших власників (розшифрувати за власниками) </t>
  </si>
  <si>
    <t>те ж у відсотках від пункту 2.2 </t>
  </si>
  <si>
    <t>Корисний відпуск теплової енергії з мереж ліцензіата, усього, у тому числі: </t>
  </si>
  <si>
    <t>5.1 </t>
  </si>
  <si>
    <t>5.2 </t>
  </si>
  <si>
    <t>5.3 </t>
  </si>
  <si>
    <t>5.3.1 </t>
  </si>
  <si>
    <t>5.3.2 </t>
  </si>
  <si>
    <t>5.3.3 </t>
  </si>
  <si>
    <t>Гкал/год </t>
  </si>
  <si>
    <t>6.1 </t>
  </si>
  <si>
    <t>населення </t>
  </si>
  <si>
    <t>6.2 </t>
  </si>
  <si>
    <t>бюджетних установ </t>
  </si>
  <si>
    <t>6.3 </t>
  </si>
  <si>
    <t>інших споживачів </t>
  </si>
  <si>
    <t>(підпис) </t>
  </si>
  <si>
    <t>(ініціали, прізвище) </t>
  </si>
  <si>
    <t>Тарифи на виробництво теплової енергії</t>
  </si>
  <si>
    <t>грн./Гкал </t>
  </si>
  <si>
    <t>Реалізація теплової енергії власним споживачам</t>
  </si>
  <si>
    <t>Відпуск теплової енергії з колекторів власних котелень</t>
  </si>
  <si>
    <t>Витрати умовного палива на виробництво теплової енергії власними котельнями</t>
  </si>
  <si>
    <t>тонн </t>
  </si>
  <si>
    <t>Питомі витрати умовного палива на виробництво теплової енергії власними котельнями</t>
  </si>
  <si>
    <t>кг у. п. /Гкал </t>
  </si>
  <si>
    <t>Ціна умовного палива для власних котелень</t>
  </si>
  <si>
    <t>грн./тонн </t>
  </si>
  <si>
    <t>Витрати газу на виробництво теплової енергії власними котельнями</t>
  </si>
  <si>
    <t>Витрати мазуту на виробництво теплової енергії власними котельнями</t>
  </si>
  <si>
    <t>Витрати вугілля на виробництво теплової енергії власними котельнями</t>
  </si>
  <si>
    <t>Показник</t>
  </si>
  <si>
    <t>одиниця виміру</t>
  </si>
  <si>
    <t>Всього</t>
  </si>
  <si>
    <t>1.</t>
  </si>
  <si>
    <t>1.1.</t>
  </si>
  <si>
    <t>1.2.</t>
  </si>
  <si>
    <t>1.3.</t>
  </si>
  <si>
    <t>1.4.</t>
  </si>
  <si>
    <t>2.</t>
  </si>
  <si>
    <t>2.1.</t>
  </si>
  <si>
    <t>3.</t>
  </si>
  <si>
    <t>3.1.</t>
  </si>
  <si>
    <t>3.1.1.</t>
  </si>
  <si>
    <t>3.1.2.</t>
  </si>
  <si>
    <t>3.2.</t>
  </si>
  <si>
    <t>3.2.1.</t>
  </si>
  <si>
    <t>3.2.2.</t>
  </si>
  <si>
    <t>3.3.</t>
  </si>
  <si>
    <t>3.3.1.</t>
  </si>
  <si>
    <t>3.3.2.</t>
  </si>
  <si>
    <t>3.4.</t>
  </si>
  <si>
    <t>3.4.1.</t>
  </si>
  <si>
    <t>3.4.2.</t>
  </si>
  <si>
    <t>4.</t>
  </si>
  <si>
    <t>Виробництво т/е (технол. витрати)</t>
  </si>
  <si>
    <t>Транспортування т/е (технологічні витрати)</t>
  </si>
  <si>
    <t>Технологічний розрахунок потреб водопостачання та водовідведення</t>
  </si>
  <si>
    <t>Обсяги споживання води та водовідведення всього, у т.ч.:</t>
  </si>
  <si>
    <t>Обсяг споживання води на ХВП</t>
  </si>
  <si>
    <t>Обсяг води на заповнення системи</t>
  </si>
  <si>
    <t>Обсяг води на підживлення (0,25 ... від ємності мереж)</t>
  </si>
  <si>
    <t>1.3.1.</t>
  </si>
  <si>
    <t xml:space="preserve">Обсяг води на підживлення фактичний </t>
  </si>
  <si>
    <t>х</t>
  </si>
  <si>
    <t>Обсяг води на гідравлічні випробування</t>
  </si>
  <si>
    <t>1.5.</t>
  </si>
  <si>
    <t xml:space="preserve">Обсяг води на охолодження </t>
  </si>
  <si>
    <t>1.6.</t>
  </si>
  <si>
    <t xml:space="preserve">1.7. </t>
  </si>
  <si>
    <t>Вода на господарські потреби підприємства (миття рук тощо)</t>
  </si>
  <si>
    <t>Розрахунок вартості послуг з водопостачання та водовідведення</t>
  </si>
  <si>
    <t>Обсяги покупної води та водовідведення всього</t>
  </si>
  <si>
    <t>Тариф на покупну воду   / водовідведення (без ПДВ)</t>
  </si>
  <si>
    <t>2.2.</t>
  </si>
  <si>
    <t>Вартість покупної води / водовідведення всього</t>
  </si>
  <si>
    <t>Обсяги споживання води власного видобутку (поверхневий водозабір, артезіанські свердловини) всього</t>
  </si>
  <si>
    <t>Собівартість води власного видобітку      (без ПДВ)</t>
  </si>
  <si>
    <t>Вартість води  власного видобітку (поверхневий водозабір, артезіанські свердловини)  всього</t>
  </si>
  <si>
    <t>Обсяги споживання води власного виробництва всього</t>
  </si>
  <si>
    <t>4.1.</t>
  </si>
  <si>
    <t>Тариф на воду власного виробництва    (без ПДВ)</t>
  </si>
  <si>
    <t>4.2.</t>
  </si>
  <si>
    <t>Вартість води  власного виробництва всього</t>
  </si>
  <si>
    <t>5.</t>
  </si>
  <si>
    <t>Вартість водопостачання та водовідведення</t>
  </si>
  <si>
    <t>Інформаційно:</t>
  </si>
  <si>
    <t>6.</t>
  </si>
  <si>
    <t>Ємність мереж від котелень, що працюють тільки в опалювальний період</t>
  </si>
  <si>
    <t>7.</t>
  </si>
  <si>
    <t>Кількість днів опалювального періоду</t>
  </si>
  <si>
    <t>8.</t>
  </si>
  <si>
    <t>Ємність мереж від котелень, що працюють в опалювальний та міжопалювальний період</t>
  </si>
  <si>
    <t>9.</t>
  </si>
  <si>
    <t xml:space="preserve">Кількість  днів роботи в опалювальний та міжопалювальний період  </t>
  </si>
  <si>
    <t>10.</t>
  </si>
  <si>
    <t xml:space="preserve">Обсяг води виставлений до сплати споживачам як втрати в мережах споживачів на підживлення мереж </t>
  </si>
  <si>
    <t>Інше використання води (промивка теплових мереж)</t>
  </si>
  <si>
    <t>Норма питомих витрат умовного палива,
 кг у. п./Гкал </t>
  </si>
  <si>
    <r>
      <t>Калорійність натурального палива, 
ккал/м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, 
ккал/кг </t>
    </r>
  </si>
  <si>
    <r>
      <t>Витрати натурального палива, 
тис.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, тонн </t>
    </r>
  </si>
  <si>
    <r>
      <t>Ціна натурального палива, 
грн/тис. м</t>
    </r>
    <r>
      <rPr>
        <vertAlign val="superscript"/>
        <sz val="12"/>
        <rFont val="Times New Roman"/>
        <family val="1"/>
        <charset val="204"/>
      </rPr>
      <t>3,</t>
    </r>
    <r>
      <rPr>
        <sz val="12"/>
        <rFont val="Times New Roman"/>
        <family val="1"/>
        <charset val="204"/>
      </rPr>
      <t xml:space="preserve"> грн/тонну </t>
    </r>
  </si>
  <si>
    <t>Вартість палива, 
тис. грн </t>
  </si>
  <si>
    <t>населення*</t>
  </si>
  <si>
    <t>бюджетних установ*</t>
  </si>
  <si>
    <t>інших споживачів*</t>
  </si>
  <si>
    <t>господарські  потреби на опалення</t>
  </si>
  <si>
    <t>Інше технологічне паливо, у т. ч. для потреб (е/е, торф, дрова, брикет тощо - вказувати окремо за кожним видом палива): </t>
  </si>
  <si>
    <t>Розрахунок вартості втрат газу при транспортуванні</t>
  </si>
  <si>
    <t>2.3.</t>
  </si>
  <si>
    <t> * корисний відпуск з котелень із врахуванням втрат теплової енергії в мережах</t>
  </si>
  <si>
    <t>Загальна вартість палива, у т.ч. для потреб: </t>
  </si>
  <si>
    <t>Одиниця виміру</t>
  </si>
  <si>
    <t>всього</t>
  </si>
  <si>
    <t>в т.ч. на виробництво (технологічні витрати)</t>
  </si>
  <si>
    <t>в т.ч. на транспортування (технологічні витрати)</t>
  </si>
  <si>
    <t>в т.ч. на інші господарські потреби (освітлення, ремонт тощо)</t>
  </si>
  <si>
    <t>Обсяг відпуск теплової енергії з котелень</t>
  </si>
  <si>
    <t>Обсяг надходження теплової енергії у мережу (котельні, ТЕЦ, когенерація, покупна, транспортування теплової енергії інших власників)</t>
  </si>
  <si>
    <t>Норма витрат електроенергії на одиницю товарної продукції (теплової енергії)</t>
  </si>
  <si>
    <t>Обсяг споживання активної електроенергії (покупної, власного виробництва)</t>
  </si>
  <si>
    <t>тис. кВт-год</t>
  </si>
  <si>
    <t>Обсяг споживання електроенергії (1 клас напруги)</t>
  </si>
  <si>
    <t>Тариф без ПДВ (1 клас напруги)</t>
  </si>
  <si>
    <t>коп./кВт-год</t>
  </si>
  <si>
    <t>Вартість електроенергії (1 клас напруги)</t>
  </si>
  <si>
    <t>Обсяг споживання електроенергії нічне навантаження (1 клас напруги)</t>
  </si>
  <si>
    <t>Тариф без ПДВ нічне навантаження (1 клас напруги) ( 0,3 )</t>
  </si>
  <si>
    <t>Вартість електроенергії нічне навантаження (1 клас напруги)</t>
  </si>
  <si>
    <t>Обсяг споживання електроенергії полупікове навантаження (1 клас напруги)</t>
  </si>
  <si>
    <t>Тариф без ПДВ полупікове навантаження (1 клас напруги) ( 1,2)</t>
  </si>
  <si>
    <t>Вартість електроенергії полупікове навантаження (1 клас напруги)</t>
  </si>
  <si>
    <t>Обсяг споживання електроенергії пікове навантаження (1 клас напруги)</t>
  </si>
  <si>
    <t>Тариф без ПДВ пікове навантаження (1 клас напруги) ( 1,8)</t>
  </si>
  <si>
    <t>Вартість електроенергії пікове навантаження (1 клас напруги)</t>
  </si>
  <si>
    <t>3.5.</t>
  </si>
  <si>
    <t>Обсяг споживання електроенергії (ІІ клас напруги)</t>
  </si>
  <si>
    <t>3.5.1.</t>
  </si>
  <si>
    <t>Тариф без ПДВ (ІІ клас напруги)</t>
  </si>
  <si>
    <t>3.5.2.</t>
  </si>
  <si>
    <t>Вартість електроенергії (ІІ клас напруги)</t>
  </si>
  <si>
    <t>3.6.</t>
  </si>
  <si>
    <t>Споживання електроенергії нічне навантаження (ІІ клас напруги)</t>
  </si>
  <si>
    <t>3.6.1.</t>
  </si>
  <si>
    <t>Тариф без ПДВ нічне навантаження (ІІ клас напруги) ( 0,3 )</t>
  </si>
  <si>
    <t>3.6.2.</t>
  </si>
  <si>
    <t>Вартість електроенергії нічне навантаження (ІІ клас напруги)</t>
  </si>
  <si>
    <t>3.7.</t>
  </si>
  <si>
    <t>Обсяг споживання електроенергії полупікове навантаження (ІІ клас напруги)</t>
  </si>
  <si>
    <t>3.7.1.</t>
  </si>
  <si>
    <t>Тариф без ПДВ полупікове навантаження (ІІ клас напруги) ( 1,2)</t>
  </si>
  <si>
    <t>3.7.2.</t>
  </si>
  <si>
    <t>Вартість електроенергії полупікове навантаження (ІІ клас напруги)</t>
  </si>
  <si>
    <t>3.8.</t>
  </si>
  <si>
    <t>Обсяг споживання електроенергії пікове навантаження (ІІ клас напруги)</t>
  </si>
  <si>
    <t>3.8.1.</t>
  </si>
  <si>
    <t>Тариф без ПДВ пікове навантаження (ІІ клас напруги) ( 1,8)</t>
  </si>
  <si>
    <t>3.8.2.</t>
  </si>
  <si>
    <t>Вартість електроенергії пікове навантаження (ІІ клас напруги)</t>
  </si>
  <si>
    <t>3.9.</t>
  </si>
  <si>
    <t>Обсяг споживання електроенергії власного виробництва</t>
  </si>
  <si>
    <t xml:space="preserve">Собівартість електричної енергії власне виробництво </t>
  </si>
  <si>
    <t>Вартість електроенергії (власне виробництво електричної енергії)</t>
  </si>
  <si>
    <t>Обсяг передачі власної виробленої електричної енергії мережами обленерго</t>
  </si>
  <si>
    <t>5.1.</t>
  </si>
  <si>
    <t>Тариф на передачу власної виробленої електричної енергії мережами обленерго без ПДВ</t>
  </si>
  <si>
    <t>5.2.</t>
  </si>
  <si>
    <t>Вартість передачі електроенергії власного виробництва мережами обленерго</t>
  </si>
  <si>
    <t>Обсяг споживання реактивної електроенергії</t>
  </si>
  <si>
    <t>тис.кВАр-год</t>
  </si>
  <si>
    <t>6.1.</t>
  </si>
  <si>
    <t>Тариф на реактивну електроенергію без ПДВ</t>
  </si>
  <si>
    <t>коп./кВАр-год</t>
  </si>
  <si>
    <t>6.2.</t>
  </si>
  <si>
    <t>Вартість реактивної електроенергії</t>
  </si>
  <si>
    <t>Обсяг генерації  реактивної електроенергії</t>
  </si>
  <si>
    <t>7.1.</t>
  </si>
  <si>
    <t>Тариф на генерацію  реактивної електроенергії без ПДВ</t>
  </si>
  <si>
    <t>7.2.</t>
  </si>
  <si>
    <t>Вартість  генерації  реактивної  електроенергії</t>
  </si>
  <si>
    <t>Вартість активної (покупної та власного виробництва з урахуванням передачі її мережами обленерго) та реактивної  електроенергії</t>
  </si>
  <si>
    <t>Додаток 8.3</t>
  </si>
  <si>
    <t xml:space="preserve">населення </t>
  </si>
  <si>
    <t>Одноставкові тарифи на ТЕ з ПДВ</t>
  </si>
  <si>
    <t>Діючий тариф на реактивну електроенергію середньозважений</t>
  </si>
  <si>
    <t>у т.ч. електроенергія для виробництва ТЕ:</t>
  </si>
  <si>
    <t>споживання вентиляторами</t>
  </si>
  <si>
    <t>споживання циркуляційними насосами</t>
  </si>
  <si>
    <t>у т.ч. електроенергія для транспортування ТЕ:</t>
  </si>
  <si>
    <t>споживання мережевими насосами</t>
  </si>
  <si>
    <t>споживання підвищувальними насосами</t>
  </si>
  <si>
    <t>споживання підживлюючими насосами</t>
  </si>
  <si>
    <t>Економіст</t>
  </si>
  <si>
    <t xml:space="preserve">у т.ч. електроенергія на допоміжні потреби та нормативні втрати </t>
  </si>
  <si>
    <t>покази</t>
  </si>
  <si>
    <t>потужність</t>
  </si>
  <si>
    <t>Витрати іншого палива на виробництво теплової енергії власними котельнями</t>
  </si>
  <si>
    <t>одиниць </t>
  </si>
  <si>
    <t>Ціна натурального палива пункту 15</t>
  </si>
  <si>
    <t>Ціна натурального палива пункту 16</t>
  </si>
  <si>
    <t>грн./тонну </t>
  </si>
  <si>
    <t>Ціна натурального палива пункту 17</t>
  </si>
  <si>
    <t>грн./тонну</t>
  </si>
  <si>
    <t>Ціна натурального палива пункту 18</t>
  </si>
  <si>
    <t>грн/од. </t>
  </si>
  <si>
    <t>Калорійність натурального палива пункту 15</t>
  </si>
  <si>
    <t>Калорійність натурального палива пункту 16</t>
  </si>
  <si>
    <t>ккал/кг </t>
  </si>
  <si>
    <t>Калорійність натурального палива пункту 17</t>
  </si>
  <si>
    <t>Калорійність натурального палива пункту 18</t>
  </si>
  <si>
    <t>ккал/од. </t>
  </si>
  <si>
    <t>Обсяг покупної теплової енергії</t>
  </si>
  <si>
    <t>Ціна покупної теплової енергії</t>
  </si>
  <si>
    <t>грн/Гкал </t>
  </si>
  <si>
    <t>Відпуск теплової енергії з колекторів власних ТЕЦ, ТЕС, АЕС, когенераційних установок</t>
  </si>
  <si>
    <t>Собівартість у тарифах на теплову енергію власних ТЕЦ, ТЕС, АЕС, когенераційних установок</t>
  </si>
  <si>
    <t>Питомі витрати електроенергії на виробництво теплової енергії власними котельнями</t>
  </si>
  <si>
    <t>Середньозважений тариф активної електроенергії</t>
  </si>
  <si>
    <t>Сумарна встановлена потужність джерел теплової енергії</t>
  </si>
  <si>
    <t>Керівник</t>
  </si>
  <si>
    <t>М.П</t>
  </si>
  <si>
    <t xml:space="preserve">інші види діяльності </t>
  </si>
  <si>
    <t>Витрати електроенергії на загальновиробниче споживання</t>
  </si>
  <si>
    <t xml:space="preserve">Водовідведення загальновиробничих потреб всього </t>
  </si>
  <si>
    <t>мило</t>
  </si>
  <si>
    <t>Витрати на оплату праці з відрахуваннями, всього у т.ч.:</t>
  </si>
  <si>
    <t>інші види діяльності</t>
  </si>
  <si>
    <t>канцтовари</t>
  </si>
  <si>
    <t xml:space="preserve">інші види дільності </t>
  </si>
  <si>
    <t>бюджетні установи</t>
  </si>
  <si>
    <t>жовтень</t>
  </si>
  <si>
    <t>листопад</t>
  </si>
  <si>
    <t>грудень</t>
  </si>
  <si>
    <t>січень</t>
  </si>
  <si>
    <t>лютий</t>
  </si>
  <si>
    <t>березень</t>
  </si>
  <si>
    <t>квітень</t>
  </si>
  <si>
    <t>ремонт основних засобів виробничого призначення</t>
  </si>
  <si>
    <t>Всього на потреби транспортування ТЕ:</t>
  </si>
  <si>
    <t>Водовідведення технологічних потреб всього, у т ч.:</t>
  </si>
  <si>
    <t>потреб виробництва ТЕ</t>
  </si>
  <si>
    <t>Прямі витрати на виробництво теплової енергії, тис. грн.</t>
  </si>
  <si>
    <t>електроенергія (активна та реактивна)</t>
  </si>
  <si>
    <t>транспор-тування ТЕ</t>
  </si>
  <si>
    <t>Додаток 5</t>
  </si>
  <si>
    <t>N з/п </t>
  </si>
  <si>
    <t>Одиниця виміру </t>
  </si>
  <si>
    <t>Усього </t>
  </si>
  <si>
    <t>Виробнича собівартість, у тому числі: </t>
  </si>
  <si>
    <t>прямі матеріальні витрати </t>
  </si>
  <si>
    <t>прямі витрати на оплату праці </t>
  </si>
  <si>
    <t>1.3 </t>
  </si>
  <si>
    <t>інші прямі витрати, у тому числі: </t>
  </si>
  <si>
    <t>1.3.1 </t>
  </si>
  <si>
    <t>відрахування на соціальні заходи </t>
  </si>
  <si>
    <t>1.3.2 </t>
  </si>
  <si>
    <t>амортизаційні відрахування </t>
  </si>
  <si>
    <t>1.3.3 </t>
  </si>
  <si>
    <t>інші прямі витрати </t>
  </si>
  <si>
    <t>1.4 </t>
  </si>
  <si>
    <t>Загальновиробничі витрати, у тому числі: </t>
  </si>
  <si>
    <t>1.4.1 </t>
  </si>
  <si>
    <t>витрати на оплату праці </t>
  </si>
  <si>
    <t>1.4.2 </t>
  </si>
  <si>
    <t>1.4.3 </t>
  </si>
  <si>
    <t>інші витрати </t>
  </si>
  <si>
    <t>Адміністративні витрати, у тому числі: </t>
  </si>
  <si>
    <t>2.3 </t>
  </si>
  <si>
    <t>Витрати на збут, у тому числі: </t>
  </si>
  <si>
    <t>3.1 </t>
  </si>
  <si>
    <t>3.2 </t>
  </si>
  <si>
    <t>3.3 </t>
  </si>
  <si>
    <t>інші витрати* </t>
  </si>
  <si>
    <t>Інші операційні витрати* </t>
  </si>
  <si>
    <t>Фінансові витрати </t>
  </si>
  <si>
    <t>Повна собівартість* </t>
  </si>
  <si>
    <t>Розрахунковий прибуток, усього, у тому числі: </t>
  </si>
  <si>
    <t>7.1 </t>
  </si>
  <si>
    <t>податок на прибуток </t>
  </si>
  <si>
    <t>тис. грн  </t>
  </si>
  <si>
    <t>7.2 </t>
  </si>
  <si>
    <t>дивіденди </t>
  </si>
  <si>
    <t>7.3 </t>
  </si>
  <si>
    <t>резервний фонд (капітал) </t>
  </si>
  <si>
    <t>7.4 </t>
  </si>
  <si>
    <t>7.5 </t>
  </si>
  <si>
    <t>інше використання прибутку </t>
  </si>
  <si>
    <t>Вартість постачання теплової енергії за відповідними тарифами </t>
  </si>
  <si>
    <t>Середньозважений тариф на постачання теплової енергії </t>
  </si>
  <si>
    <t>Обсяг реалізованої теплової енергії власним споживачам, у тому числі на потреби: </t>
  </si>
  <si>
    <t>10.1 </t>
  </si>
  <si>
    <t>10.2 </t>
  </si>
  <si>
    <t>10.3 </t>
  </si>
  <si>
    <t>Керівник ______________</t>
  </si>
  <si>
    <t>Передбачено діючим тарифом </t>
  </si>
  <si>
    <t>Додаток 4</t>
  </si>
  <si>
    <t>Прямі матеріальні витрати, у тому числі: </t>
  </si>
  <si>
    <t>1.1.1 </t>
  </si>
  <si>
    <t>електроенергія </t>
  </si>
  <si>
    <t>1.1.2 </t>
  </si>
  <si>
    <t>транспортування теплової енергії тепловими мережами інших підприємств </t>
  </si>
  <si>
    <t>1.1.3 </t>
  </si>
  <si>
    <t>вода для технологічних потреб та водовідведення </t>
  </si>
  <si>
    <t>1.1.4 </t>
  </si>
  <si>
    <t>матеріали, запасні частини та інші матеріальні ресурси </t>
  </si>
  <si>
    <t>Прямі витрати на оплату праці </t>
  </si>
  <si>
    <t>Інші прямі витрати, у тому числі: </t>
  </si>
  <si>
    <t>1.3.1  </t>
  </si>
  <si>
    <t>амортизаційні відрахування  </t>
  </si>
  <si>
    <t>Розрахунковий прибуток*, усього, у тому числі: </t>
  </si>
  <si>
    <t>Вартість транспортування теплової енергії за відповідними тарифами </t>
  </si>
  <si>
    <t>9  </t>
  </si>
  <si>
    <t>Середньозважений тариф на транспортування теплової енергії </t>
  </si>
  <si>
    <t>Обсяг надходження теплової енергії до мережі ліцензіата, у т. ч.: </t>
  </si>
  <si>
    <t>власної теплової енергії </t>
  </si>
  <si>
    <t>теплоенергії інших власників для транспортування мережами ліцензіата </t>
  </si>
  <si>
    <t>11  </t>
  </si>
  <si>
    <t>Втрати теплової енергії в мережах ліцензіата, всього, у т. ч.: </t>
  </si>
  <si>
    <t>11.1 </t>
  </si>
  <si>
    <t>11.2 </t>
  </si>
  <si>
    <t>теплової енергії інших власників </t>
  </si>
  <si>
    <t>Корисний відпуск теплової енергії з мереж ліцензіата, усього, у т. ч.: </t>
  </si>
  <si>
    <t>12.1 </t>
  </si>
  <si>
    <t>господарські потреби ліцензованої діяльності ліцензіата </t>
  </si>
  <si>
    <t>12.2 </t>
  </si>
  <si>
    <t>корисний відпуск теплової енергії інших власників </t>
  </si>
  <si>
    <t>12.3 </t>
  </si>
  <si>
    <t>Корисний відпуск теплової енергії власним споживачам, у т. ч. на потреби: </t>
  </si>
  <si>
    <t>12.3.1 </t>
  </si>
  <si>
    <t>12.3.2 </t>
  </si>
  <si>
    <t>12.3.3 </t>
  </si>
  <si>
    <t>Обсяг транспортування теплової енергії ліцензіата мережами іншого(их) транспортувальника(ів) </t>
  </si>
  <si>
    <t>Тариф(и) іншого(их) транспортувальника(ів) на транспортування теплової енергії  </t>
  </si>
  <si>
    <t>Норма питомих витрат електроенергії на виробництво теплової енергії </t>
  </si>
  <si>
    <t>Адміністративні витрати, тис.грн.</t>
  </si>
  <si>
    <t xml:space="preserve">інші прямі витрати </t>
  </si>
  <si>
    <t>Додаток 6</t>
  </si>
  <si>
    <t>Сумарні та середньозва-жені показники </t>
  </si>
  <si>
    <t>На потреби споживачів: </t>
  </si>
  <si>
    <t>Тариф на виробництво теплової енергії, у т. ч.: </t>
  </si>
  <si>
    <t>повна планова собівартість виробництва теплової енергії </t>
  </si>
  <si>
    <t>плановий прибуток </t>
  </si>
  <si>
    <t>Тариф на транспортування теплової енергії, у т. ч.: </t>
  </si>
  <si>
    <t>повна планова собівартість транспортування теплової енергії </t>
  </si>
  <si>
    <t>Тариф на постачання теплової енергії, у т. ч.: </t>
  </si>
  <si>
    <t>повна планова собівартість постачання теплової енергії </t>
  </si>
  <si>
    <t>Тариф на теплову енергію, у т. ч.: </t>
  </si>
  <si>
    <t>повна планова собівартість теплової енергії </t>
  </si>
  <si>
    <t>4.2 </t>
  </si>
  <si>
    <t>Річні планові доходи від виробництва, транспортування, постачання теплової енергії, усього, у тому числі: </t>
  </si>
  <si>
    <t>повна планова собівартість виробництва, транспортування, постачання теплової енергії </t>
  </si>
  <si>
    <t>плановий прибуток від виробництва, транспортування, постачання теплової енергії </t>
  </si>
  <si>
    <t>Директор</t>
  </si>
  <si>
    <t>послуги з  опалення та ГВП</t>
  </si>
  <si>
    <t>Надходження в мережу ліцензіата теплової енергії, яка вироблена іншими виробниками, усього, у т. ч.: </t>
  </si>
  <si>
    <t>Теплове навантаження об'єктів теплоспоживання власних споживачів ліцензіата, усього, у т. ч. на потреби: </t>
  </si>
  <si>
    <t>бюджетних установ</t>
  </si>
  <si>
    <t>інших споживачів</t>
  </si>
  <si>
    <t>Найменування показника</t>
  </si>
  <si>
    <t>тис.кВар/год</t>
  </si>
  <si>
    <t>Співвідношення реактивної та активної електроенергії</t>
  </si>
  <si>
    <t>кВар/кВт</t>
  </si>
  <si>
    <t>від загальної потреби</t>
  </si>
  <si>
    <t>Дані для Розрахунку активної та реактивної електроенергії за ліцензованими видами діяльності:</t>
  </si>
  <si>
    <t>Витрати реактивної електроенергії на потреби служби збуту</t>
  </si>
  <si>
    <t>Витрати на утримання основних засобів, інших необоротних матеріальних активів, безпосередньо пов’язаних зі збутом:</t>
  </si>
  <si>
    <t>запасні частини</t>
  </si>
  <si>
    <t>Загальновиробничі витрати, тис.грн.</t>
  </si>
  <si>
    <t>витрати на навчання з ОП та ТБ, пож.безпеки</t>
  </si>
  <si>
    <t>плата за землю</t>
  </si>
  <si>
    <t xml:space="preserve">вивезення сміття </t>
  </si>
  <si>
    <t>витрати на спецодяг та спецвзуття</t>
  </si>
  <si>
    <t>заходи з охорони праці</t>
  </si>
  <si>
    <t>матеріали для забезпечення охорони праці</t>
  </si>
  <si>
    <t>Головний інженер</t>
  </si>
  <si>
    <t>_______________________________</t>
  </si>
  <si>
    <t>Додаток 8</t>
  </si>
  <si>
    <t>Додаток 8.2</t>
  </si>
  <si>
    <t>Розрахунок потреби і вартості холодної води та послуг водовідведення для технологічних і комунальних потреб</t>
  </si>
  <si>
    <t>Гідравлічні випробування</t>
  </si>
  <si>
    <t>Заповнення мереж котельних</t>
  </si>
  <si>
    <t>Підживлення</t>
  </si>
  <si>
    <t>Хімводоочистка (регенерація фільтрів)</t>
  </si>
  <si>
    <t>Промивка теплових мереж</t>
  </si>
  <si>
    <t>База розподілу загальновиробничих витрат</t>
  </si>
  <si>
    <t>База розподілу адміністративних витрат</t>
  </si>
  <si>
    <t>Гкал</t>
  </si>
  <si>
    <t>електроенергія на освітлення та інші загальновиробничі потреби</t>
  </si>
  <si>
    <t>* Без урахування списання безнадійної дебіторської заборгованості та нарахування резерву сумнівних боргів</t>
  </si>
  <si>
    <t>Передба-чено діючим тарифом </t>
  </si>
  <si>
    <t xml:space="preserve">матеріали, запасні частини та інші матеріальні ресурси </t>
  </si>
  <si>
    <t>Річні планові доходи від виробництва, транспортування, постачання теплової енергії без транспортування мережами ліцензіата теплової енергії інших власників, усього, у т. ч.: </t>
  </si>
  <si>
    <t>повна планова собівартість виробництва, транспортування, постачання теплової енергії  </t>
  </si>
  <si>
    <t>плановий прибуток від виробництва, транспортування, постачання теплової енергії  </t>
  </si>
  <si>
    <t>Плановий корисний відпуск з мереж ліцензіата теплової енергії власним споживачам та теплової енергії інших власників, у т. ч.: </t>
  </si>
  <si>
    <t>корисний відпуск теплової енергії власним споживачам  </t>
  </si>
  <si>
    <t>Рівні рентабельності тарифів: </t>
  </si>
  <si>
    <t>8.1 </t>
  </si>
  <si>
    <t>на виробництво теплової енергії </t>
  </si>
  <si>
    <t>8.2 </t>
  </si>
  <si>
    <t>на транспортування теплової енергії </t>
  </si>
  <si>
    <t>8.3 </t>
  </si>
  <si>
    <t>на постачання теплової енергії </t>
  </si>
  <si>
    <t>8.4 </t>
  </si>
  <si>
    <t>на теплову енергію </t>
  </si>
  <si>
    <t>Прямі витрати</t>
  </si>
  <si>
    <t>Загальновиробничі витрати</t>
  </si>
  <si>
    <t>Адміністративні витрати</t>
  </si>
  <si>
    <t>Витрати на збут</t>
  </si>
  <si>
    <t>податки, збори всього, у т.ч.:</t>
  </si>
  <si>
    <t>екологічний збір</t>
  </si>
  <si>
    <t>Прямі витрати всього по підприємству, тис. грн.</t>
  </si>
  <si>
    <t>Витрати на оплату праці з відрахуваннями всього, у т.ч.:</t>
  </si>
  <si>
    <t>Прямі витрати всього, у т.ч.:</t>
  </si>
  <si>
    <t>Інші прямі витрати всього, у т.ч.:</t>
  </si>
  <si>
    <t xml:space="preserve"> </t>
  </si>
  <si>
    <t>Розрахунок потреби і вартості ПММ</t>
  </si>
  <si>
    <t xml:space="preserve">база розподілу між групами споживачів </t>
  </si>
  <si>
    <t>Прямі витрати на транспортування теплової енергії, тис. грн.</t>
  </si>
  <si>
    <t>грн./кВт/г</t>
  </si>
  <si>
    <t>МШП</t>
  </si>
  <si>
    <t>тис. грн.</t>
  </si>
  <si>
    <t>Головний бухгалтер</t>
  </si>
  <si>
    <t>*</t>
  </si>
  <si>
    <t>Витрати реактивної електроенергії на загальновиробниче споживання</t>
  </si>
  <si>
    <t>грн./кВар</t>
  </si>
  <si>
    <t>Вартість реактивної електроенергії на загальновиробниче споживання</t>
  </si>
  <si>
    <t>Витрати реактивної електроенергії на адміністративне споживання</t>
  </si>
  <si>
    <t>Вартість реактивної електроенергії на адміністративне споживання</t>
  </si>
  <si>
    <t>Вартість реактивної електроенергії на потреби служби збуту</t>
  </si>
  <si>
    <t>послуги з опалення та ГВП</t>
  </si>
  <si>
    <t>грн.</t>
  </si>
  <si>
    <t>в тому числі</t>
  </si>
  <si>
    <t>до Порядку формування тарифів на теплову енергію, її виробництво, транспортування та постачання </t>
  </si>
  <si>
    <t>М. П. </t>
  </si>
  <si>
    <t>Діючий тариф на активну електроенергію</t>
  </si>
  <si>
    <t>Сумарні та середньозважені показники </t>
  </si>
  <si>
    <t>Виробництво теплової енергії для потреб населення </t>
  </si>
  <si>
    <t>Виробництво теплової енергії для потреб бюджетних установ </t>
  </si>
  <si>
    <t>Виробництво теплової енергії для потреб інших споживачів </t>
  </si>
  <si>
    <t>19 </t>
  </si>
  <si>
    <t>Виробнича собівартість, у т. ч.:</t>
  </si>
  <si>
    <t>тис. грн</t>
  </si>
  <si>
    <t>1.1</t>
  </si>
  <si>
    <t>прямі матеріальні витрати, у т. ч.:</t>
  </si>
  <si>
    <t>1.1.1</t>
  </si>
  <si>
    <t>паливо</t>
  </si>
  <si>
    <t>1.1.2</t>
  </si>
  <si>
    <t>1.1.3</t>
  </si>
  <si>
    <t>покупна теплова енергія та собівартість теплової енергії власних ТЕЦ, ТЕС, АЕС, когенераційних установок</t>
  </si>
  <si>
    <t>1.1.4</t>
  </si>
  <si>
    <t>1.1.5</t>
  </si>
  <si>
    <t>1.2</t>
  </si>
  <si>
    <t>прямі витрати на оплату праці</t>
  </si>
  <si>
    <t>1.3</t>
  </si>
  <si>
    <t>інші прямі витрати, у т. ч.:</t>
  </si>
  <si>
    <t>1.3.1</t>
  </si>
  <si>
    <t>1.3.2</t>
  </si>
  <si>
    <t>1.3.3</t>
  </si>
  <si>
    <t>1.4</t>
  </si>
  <si>
    <t>загальновиробничі витрати, у т. ч.:</t>
  </si>
  <si>
    <t>1.4.1</t>
  </si>
  <si>
    <t>витрати на оплату праці</t>
  </si>
  <si>
    <t>1.4.2</t>
  </si>
  <si>
    <t>1.4.3</t>
  </si>
  <si>
    <t>інші витрати</t>
  </si>
  <si>
    <t>Адміністративні витрати, у т. ч.:</t>
  </si>
  <si>
    <t>2.1</t>
  </si>
  <si>
    <t>2.2</t>
  </si>
  <si>
    <t>2.3</t>
  </si>
  <si>
    <t>Витрати на збут, у т. ч.:</t>
  </si>
  <si>
    <t>3.1</t>
  </si>
  <si>
    <t>3.2</t>
  </si>
  <si>
    <t>3.3</t>
  </si>
  <si>
    <t>Інші операційні витрати*</t>
  </si>
  <si>
    <t>Повна собівартість*</t>
  </si>
  <si>
    <t>Розрахунковий прибуток, усього *, у т. ч.:</t>
  </si>
  <si>
    <t>7.1</t>
  </si>
  <si>
    <t>податок на прибуток</t>
  </si>
  <si>
    <t>х </t>
  </si>
  <si>
    <t>7.2</t>
  </si>
  <si>
    <t>дивіденди</t>
  </si>
  <si>
    <t>7.3</t>
  </si>
  <si>
    <t>резервний фонд (капітал)</t>
  </si>
  <si>
    <t>7.4</t>
  </si>
  <si>
    <t>на розвиток виробництва (виробничі інвестиції)</t>
  </si>
  <si>
    <t>7.5</t>
  </si>
  <si>
    <t>Вартість виробництва теплової енергії за відповідними тарифами</t>
  </si>
  <si>
    <t>Вода для технологічних потреб всього, у т.ч.:</t>
  </si>
  <si>
    <t>матеріали</t>
  </si>
  <si>
    <t>витрати на зв'язок</t>
  </si>
  <si>
    <t>Прямі витрати, тис.грн</t>
  </si>
  <si>
    <t>Виробнича собівартість ТЕ, тис.грн.</t>
  </si>
  <si>
    <t xml:space="preserve">витрати на оплату послуг банків та інших установ з приймання і перерахування коштів споживачів </t>
  </si>
  <si>
    <t>Вода для адміністративних потреб (ГПП)</t>
  </si>
  <si>
    <t>Водовідведення адміністративних потреб (ГПП)</t>
  </si>
  <si>
    <t>службові відрядження</t>
  </si>
  <si>
    <t>оренда</t>
  </si>
  <si>
    <t>утримання та експлуатація ОЗ</t>
  </si>
  <si>
    <t>Витрати, пов'язані із забезпеченням належного стану обладнання, виконанням ремонтно-налагоджувальних робіт, передбачених проектно-технічною документацією, освоєнням нових потужностей (послуги сторонніх організацій):</t>
  </si>
  <si>
    <t>Витрати на утримання виробничих приміщень всього, у т.ч.:</t>
  </si>
  <si>
    <t>Витрати на охорону праці, дотримання вимог техніки безпеки і охорону навколишнього природного середовища:</t>
  </si>
  <si>
    <t>Тариф на постачання ТЕ з ПДВ</t>
  </si>
  <si>
    <t>Тариф на транспортування ТЕ з ПДВ</t>
  </si>
  <si>
    <t>Норматив підживлення, л/год</t>
  </si>
  <si>
    <t xml:space="preserve">Об'єм води в теплових мережах та у внутрішніх системах теплопостачання, куб.м. </t>
  </si>
  <si>
    <t>Заповнення мереж (подвійний об'єм теп.мереж)</t>
  </si>
  <si>
    <t>Підживлення (24 год.* 190 дні * 0,0025)</t>
  </si>
  <si>
    <t>ліцензованої діяльності ліцензіата *</t>
  </si>
  <si>
    <t>Вода для загальновиробничих потреб</t>
  </si>
  <si>
    <t>потреб транспортування ТЕ (від разового заповнення та гідравлічних випробувань)</t>
  </si>
  <si>
    <t>Розрахунок вартості технологічної води та води на інші господарські потреби з урахуванням водовідведення КП "Тепловик"</t>
  </si>
  <si>
    <t>витрати на обслуговування та ремонт оргтехніки (у т.ч. заправка картріджів)</t>
  </si>
  <si>
    <t>канцелярські товари</t>
  </si>
  <si>
    <t>технічний огляд автомобілів</t>
  </si>
  <si>
    <t>витрати на підготовку та перепідготовку кадрів (навчання з правил експлуатації теплових установок)</t>
  </si>
  <si>
    <t>Витрати на пожежну і сторожову охорону (цілодобове спостереження)</t>
  </si>
  <si>
    <t>Тариф на виробництво ТЕ з ПДВ</t>
  </si>
  <si>
    <t>генерація</t>
  </si>
  <si>
    <t>Витрати електроенергії на адміністративне споживання (Есенська 2)</t>
  </si>
  <si>
    <t>Витрати електроенергії на потреби служби збуту (Есенська 2)</t>
  </si>
  <si>
    <t>Витрати реактивної електроенергії на адміністративне споживання (Есенська 2)</t>
  </si>
  <si>
    <t>Витрати реактивної електроенергії на потреби служб збуту (Есенська 2)</t>
  </si>
  <si>
    <t xml:space="preserve">Машини та обладнання </t>
  </si>
  <si>
    <r>
      <t xml:space="preserve">Вартість активної електроенергії </t>
    </r>
    <r>
      <rPr>
        <sz val="9"/>
        <rFont val="Arial Cyr"/>
        <charset val="204"/>
      </rPr>
      <t>(покупної)</t>
    </r>
    <r>
      <rPr>
        <b/>
        <sz val="9"/>
        <rFont val="Arial Cyr"/>
        <charset val="204"/>
      </rPr>
      <t xml:space="preserve"> всього</t>
    </r>
  </si>
  <si>
    <t>Послуги з ЦО та ГВП</t>
  </si>
  <si>
    <t>водопостачання, водовідведення</t>
  </si>
  <si>
    <t>ДПРЧ ГУ ДСНС обслуговування та опробовування пожежних рукавів</t>
  </si>
  <si>
    <t>Благоустрій території котельні</t>
  </si>
  <si>
    <t>Транспортні послуги</t>
  </si>
  <si>
    <t>оновлення програмного забезпечення,технологічний супровід)</t>
  </si>
  <si>
    <t>судовий збір</t>
  </si>
  <si>
    <t>Інформаційні оголошення(радіо, газети, телебачення)</t>
  </si>
  <si>
    <t>медичний огляд працівників</t>
  </si>
  <si>
    <t>атестація робочих місць</t>
  </si>
  <si>
    <t>друкарські послуги</t>
  </si>
  <si>
    <t>утилізація сміття, відходів</t>
  </si>
  <si>
    <t>обов"язкове страхування</t>
  </si>
  <si>
    <t>утилізація ламп,вилучення відходів</t>
  </si>
  <si>
    <t>Залишкова вартість на 01.01. року всього</t>
  </si>
  <si>
    <t>Залишкова вартість на 01.01.року</t>
  </si>
  <si>
    <t>Залишкова вартість на 01.01. року</t>
  </si>
  <si>
    <t>охорона</t>
  </si>
  <si>
    <t>спостиреження за протипожежним станом</t>
  </si>
  <si>
    <t>інформаційно-консультаційні послуги</t>
  </si>
  <si>
    <t>повірка лічильників</t>
  </si>
  <si>
    <t>послуги гідрометеослужби</t>
  </si>
  <si>
    <t>підписка на періодичні професійні видання</t>
  </si>
  <si>
    <t>витрати майбутніх періодів</t>
  </si>
  <si>
    <t>відрахування профспілкам відповідно до статуту</t>
  </si>
  <si>
    <t>послуги хостінгу,делегування доменого імені,серт.електронних  ключів</t>
  </si>
  <si>
    <t>інші витрати виробничого призначення</t>
  </si>
  <si>
    <t>заміри рівня шуму</t>
  </si>
  <si>
    <t>Вода для потреб служби збуту</t>
  </si>
  <si>
    <t xml:space="preserve">Водовідведення потреб служби збуту </t>
  </si>
  <si>
    <t xml:space="preserve">  </t>
  </si>
  <si>
    <t xml:space="preserve">порізка металу </t>
  </si>
  <si>
    <t>ремонт основних засобів виробничого призначення(поточне обслуговування)</t>
  </si>
  <si>
    <t>послуги з техобс. І перез. вогнегасників</t>
  </si>
  <si>
    <t xml:space="preserve">    Інші витрати, у т.ч.:</t>
  </si>
  <si>
    <t xml:space="preserve"> обов"язкове страхування </t>
  </si>
  <si>
    <t xml:space="preserve">податки і збори </t>
  </si>
  <si>
    <t>на 1 Гкал</t>
  </si>
  <si>
    <t>бюджет</t>
  </si>
  <si>
    <t>інші</t>
  </si>
  <si>
    <t xml:space="preserve">на 1 Гкал(грн)для всіх </t>
  </si>
  <si>
    <t>постачання</t>
  </si>
  <si>
    <t>Амортизація</t>
  </si>
  <si>
    <t>питна вода</t>
  </si>
  <si>
    <t>Кобзєв В.В.</t>
  </si>
  <si>
    <t>Душенко О.С.</t>
  </si>
  <si>
    <t>Душенко О.С</t>
  </si>
  <si>
    <t>розрахунково-касове обслуговування з виплати заробітної плати</t>
  </si>
  <si>
    <t>транспортування</t>
  </si>
  <si>
    <t>витрати на зв'язок( стаціонарний та мобільний)</t>
  </si>
  <si>
    <t>придбання, виготовлення та обслуговування   програмного забезпечення</t>
  </si>
  <si>
    <t>витрати на оплату інформаційних послуг (судові витрати)</t>
  </si>
  <si>
    <t>витрати на підготовку та перепідготовку кадрів(охорона праці, цивільний захист)</t>
  </si>
  <si>
    <t>виготовлення кошторисної та проектної докум, інвентрар.зем.ділянок та реєстрація майна</t>
  </si>
  <si>
    <t>адвокатські послуги</t>
  </si>
  <si>
    <t>рентна плата тазбір за спеціальне використання водних ресурсів</t>
  </si>
  <si>
    <t>Михальчишина Л.В.</t>
  </si>
  <si>
    <t>Факт 2019 року</t>
  </si>
  <si>
    <t>Витрати на збут теплової енергії , тис.грн.</t>
  </si>
  <si>
    <t xml:space="preserve">        Держповірка приладів, проведення електричних вимірювань </t>
  </si>
  <si>
    <t>2019р.</t>
  </si>
  <si>
    <t>2020р.</t>
  </si>
  <si>
    <t>Одноставкові тарифи на ТЕ без ПДВ</t>
  </si>
  <si>
    <t>для потреб населення</t>
  </si>
  <si>
    <t xml:space="preserve">тис.грн. на рік </t>
  </si>
  <si>
    <t>Найменування показників</t>
  </si>
  <si>
    <t>№п/п</t>
  </si>
  <si>
    <t>Виробнича собівартість, у т.ч.:</t>
  </si>
  <si>
    <t>прямі матеріальні витрати, у т.ч.:</t>
  </si>
  <si>
    <t>витрати на паливо для виробництва теплової енергії котельнями</t>
  </si>
  <si>
    <t>витрати на електроенергію</t>
  </si>
  <si>
    <t>собівартість теплової енергії власних ТЕЦ, ТЕС,АЕС, КГУ, у т.ч.:</t>
  </si>
  <si>
    <t>1.1.3.1</t>
  </si>
  <si>
    <t>витрати на паливо у собівартості теплової енергії власних ТЕЦ, ТЕС,АЕС, КГУ</t>
  </si>
  <si>
    <t>1.1.6</t>
  </si>
  <si>
    <t>прямі витрати на оплату праці з відрахуваннями на соціальні заходи</t>
  </si>
  <si>
    <t>інші прямі витрати, у т.ч.:</t>
  </si>
  <si>
    <t>загальновиробничі витрати, у т.ч.:</t>
  </si>
  <si>
    <t>2</t>
  </si>
  <si>
    <t>Адміністративні витрати, у т.ч.:</t>
  </si>
  <si>
    <t>витрати на оплату праці з відрахуваннями на соціальні заходи</t>
  </si>
  <si>
    <t>3</t>
  </si>
  <si>
    <t>Витрати на збут, у т.ч.:</t>
  </si>
  <si>
    <t>4</t>
  </si>
  <si>
    <t>5</t>
  </si>
  <si>
    <t>Повна собівартість</t>
  </si>
  <si>
    <t>6</t>
  </si>
  <si>
    <t>7</t>
  </si>
  <si>
    <t>Розрахунковий прибуток, у т.ч.:</t>
  </si>
  <si>
    <t>резервний фонд (капітал) та девіденти</t>
  </si>
  <si>
    <t>інше використання прибутку(прибуток у тарифах ТЕЦ, ТЕС, КГУ)</t>
  </si>
  <si>
    <t>8</t>
  </si>
  <si>
    <t>Вартість теплової енергії за відповідним тарифом</t>
  </si>
  <si>
    <t>9</t>
  </si>
  <si>
    <t>Тариф на теплову енергію, гнр./Гкал, у т.ч.:</t>
  </si>
  <si>
    <t>9.1</t>
  </si>
  <si>
    <t>паливна складова</t>
  </si>
  <si>
    <t>9.2</t>
  </si>
  <si>
    <t>решта витрат, крім паливної складової</t>
  </si>
  <si>
    <t>10</t>
  </si>
  <si>
    <t>Паливна складова, %</t>
  </si>
  <si>
    <t>11</t>
  </si>
  <si>
    <t>решта витрат, крім паливної складової, %</t>
  </si>
  <si>
    <t>12</t>
  </si>
  <si>
    <t>Обсяг реалізації теплової енергії власним споживачам, Гкал.</t>
  </si>
  <si>
    <t>13</t>
  </si>
  <si>
    <t>Тариф на теплову енергію, грн./Гкал, у т.ч.:</t>
  </si>
  <si>
    <t>14</t>
  </si>
  <si>
    <t>Тариф на теплову енергію, грн./Гкал, з ПДВ</t>
  </si>
  <si>
    <t>витрати на покупну теплову енергію, у т.ч.:</t>
  </si>
  <si>
    <t>Витрати на покриття втрат</t>
  </si>
  <si>
    <t>для потреб бюджетних установ</t>
  </si>
  <si>
    <t>для потреб інших споживачів</t>
  </si>
  <si>
    <t>витрати на покриття втрат 2%</t>
  </si>
  <si>
    <t xml:space="preserve">з послугою </t>
  </si>
  <si>
    <t>діючий тариф</t>
  </si>
  <si>
    <t>(6235,51)                   природний газ(/5092,16*4048)</t>
  </si>
  <si>
    <t>(157,19)           транспортування (/5092,16*124,16)</t>
  </si>
  <si>
    <t>(595,20)                                розподіл(/5092,16*920)</t>
  </si>
  <si>
    <t>середньозважені показники</t>
  </si>
  <si>
    <t>плановий тариф</t>
  </si>
  <si>
    <t>2.4</t>
  </si>
  <si>
    <t>Фінансові витрати (послуги банку за приймання платежів)</t>
  </si>
  <si>
    <t>до Порядку розгляду органами місцевого самоврядування розрахунків тарифів на теплову енергію, її виробництво, транспортування та постачання, а також розрахунків тарифів на комунальні послуги, поданих для їх встановлення
(підпункт 1 пункту 3 розділу ІІ)</t>
  </si>
  <si>
    <r>
      <t>тис.м</t>
    </r>
    <r>
      <rPr>
        <vertAlign val="superscript"/>
        <sz val="14"/>
        <rFont val="Times New Roman"/>
        <family val="1"/>
        <charset val="204"/>
      </rPr>
      <t>3</t>
    </r>
    <r>
      <rPr>
        <sz val="14"/>
        <rFont val="Times New Roman"/>
        <family val="1"/>
        <charset val="204"/>
      </rPr>
      <t> </t>
    </r>
  </si>
  <si>
    <r>
      <t>грн/тис. м</t>
    </r>
    <r>
      <rPr>
        <vertAlign val="superscript"/>
        <sz val="14"/>
        <rFont val="Times New Roman"/>
        <family val="1"/>
        <charset val="204"/>
      </rPr>
      <t>3</t>
    </r>
    <r>
      <rPr>
        <sz val="14"/>
        <rFont val="Times New Roman"/>
        <family val="1"/>
        <charset val="204"/>
      </rPr>
      <t> </t>
    </r>
  </si>
  <si>
    <r>
      <t>ккал/м</t>
    </r>
    <r>
      <rPr>
        <vertAlign val="superscript"/>
        <sz val="14"/>
        <rFont val="Times New Roman"/>
        <family val="1"/>
        <charset val="204"/>
      </rPr>
      <t>3</t>
    </r>
    <r>
      <rPr>
        <sz val="14"/>
        <rFont val="Times New Roman"/>
        <family val="1"/>
        <charset val="204"/>
      </rPr>
      <t> </t>
    </r>
  </si>
  <si>
    <r>
      <t>кВт</t>
    </r>
    <r>
      <rPr>
        <b/>
        <sz val="14"/>
        <rFont val="Times New Roman"/>
        <family val="1"/>
        <charset val="204"/>
      </rPr>
      <t>·</t>
    </r>
    <r>
      <rPr>
        <sz val="14"/>
        <rFont val="Times New Roman"/>
        <family val="1"/>
        <charset val="204"/>
      </rPr>
      <t>год/ Гкал </t>
    </r>
  </si>
  <si>
    <t xml:space="preserve">для потреб бюджетних установ </t>
  </si>
  <si>
    <t xml:space="preserve">для потреб інших споживачів </t>
  </si>
  <si>
    <t xml:space="preserve"> рік</t>
  </si>
  <si>
    <t>рік</t>
  </si>
  <si>
    <t>Факт 2020 рік</t>
  </si>
  <si>
    <t xml:space="preserve">послуги банку за обслугов.рахунків, </t>
  </si>
  <si>
    <t>Автомобільний бензин, А-92</t>
  </si>
  <si>
    <t>витрати на розвиок виробництва ( виробничі інвестиції)</t>
  </si>
  <si>
    <t>інше використання прибутку, 4% від повної планової собівартості</t>
  </si>
  <si>
    <t>Загальна планова потреба в е/е на технологічні потреби на рік:</t>
  </si>
  <si>
    <t xml:space="preserve"> інші організації</t>
  </si>
  <si>
    <t>Планові розрахунки тарифів на теплову енергію при ціні природного газу з роподілом для категорій споживачів</t>
  </si>
  <si>
    <t>ціна природного газу з розподілом</t>
  </si>
  <si>
    <t xml:space="preserve"> ПДВ, 20%</t>
  </si>
  <si>
    <t>Факт 2020рік</t>
  </si>
  <si>
    <t>запасні частини, матеріали</t>
  </si>
  <si>
    <t>виконавчий збір</t>
  </si>
  <si>
    <t>Плановий період з 01.10.2021р. по 30.09.2022р.</t>
  </si>
  <si>
    <t>Факт 2020</t>
  </si>
  <si>
    <t>Фактичне споживання активної електроенергії за 2021рік</t>
  </si>
  <si>
    <t xml:space="preserve">Затверджена норма питомих витрат е/е з 01.10. 2022р. по 30.09.2023р. </t>
  </si>
  <si>
    <t>Фактичне споживання реактивної електроенергії за 2021 рік, у т.ч.:</t>
  </si>
  <si>
    <t>Начальник енергодільниці</t>
  </si>
  <si>
    <t>Маркевич В.О.</t>
  </si>
  <si>
    <t xml:space="preserve">План на період з 01.10.2022р.по 30.09.2023р. </t>
  </si>
  <si>
    <t>Плановий період з 01.10.2022 по 30.09.2023р.</t>
  </si>
  <si>
    <t>Розрахунок тарифів на транспортування теплової енергії  КП "Тепловик" на період з 01.10.2022р. по 30.09.2023р.</t>
  </si>
  <si>
    <t>Розрахунок тарифів на постачання теплової енергії КП "Тепловик" на  період з 01.10.2022р. по 30.09.2023р.</t>
  </si>
  <si>
    <t>Структура тарифу на постачання теплової енергії комунальним підприємством по експлуатації теплового господарства "Тепловик" Старокостянтинівської міської ради на період з 01.10.2022р. по 30.09.2023р.</t>
  </si>
  <si>
    <t xml:space="preserve">Розрахунок тарифів на  теплову енергію КП "Тепловик " на період з 01.10.2022 по 30.09.2023р. </t>
  </si>
  <si>
    <t>Розрахунок вартості палива (газу) на  2022-2023 рр  КП "Тепловик"</t>
  </si>
  <si>
    <t>Розрахунок вартості технологічного палива на виробництво теплової енергії котельнями КП "Тепловик"                                                                    на плановий період з 01.10.2022р. по 30.09.2023р.  </t>
  </si>
  <si>
    <t>Розрахунок тарифів на виробництво теплової енергії  КП "Тепловик" на період з 01.10.2022р. по 30.09.2023р.</t>
  </si>
  <si>
    <t>Плановий період  з 01.10.2022р. по 30.09.2023р.</t>
  </si>
  <si>
    <t>Структура тарифу на виробництво теплової енергії комунальним підприємством по експлуатації теплового господарства "Тепловик" Старокостянтинівської міської ради на період з 01.10.2022р. по 30.09.2023р.</t>
  </si>
  <si>
    <t>Структура тарифу на транспортування теплової енергії комунальним підприємством по експлуатації теплового господарства "Тепловик" Старокостянтинівської міської ради на період з 01.10.2022р. по 30.09.2023р.</t>
  </si>
  <si>
    <t xml:space="preserve">Структура тарифу на теплову енергію комунального підприємства по експлуатації теплового господарства "Тепловик" Старокостянтинівської міської радина період з 01.10.2022 по 30.09.2023р. </t>
  </si>
  <si>
    <t xml:space="preserve">Розрахунок технологічних витрат електроенергії на виробництво теплової енергії котельнями КП "Тепловик" з 01.10. 2022р. по 30.09.2023р. </t>
  </si>
  <si>
    <t xml:space="preserve">Розрахунок технологічних витрат електроенергії на транспортування теплової енергії КП "Тепловик" з 01.10. 2022р. по 30.09.2023р. </t>
  </si>
  <si>
    <t>План на період з 01.10.2022р. по 30.09.2023р.</t>
  </si>
  <si>
    <t>Розрахунок потреби і вартості електроенергії на загальновиробничі, адміністративні та інші потреби  КП "Тепловик" на період з 01.10.2022р. по 30.09.2023р.</t>
  </si>
  <si>
    <t>План на період з 01.10.2022 по 30.09.2023 р.</t>
  </si>
  <si>
    <t>Факт 2021 рік</t>
  </si>
  <si>
    <t>Факт 2021рік</t>
  </si>
  <si>
    <t>для потреб інших споживачів №379 від 11.11.2021</t>
  </si>
  <si>
    <t>для потреб бюджетних установ №379 від 11.11.2021</t>
  </si>
  <si>
    <t>для потреб населення №355 від 08.11.2018</t>
  </si>
  <si>
    <t>для потреб населення (населення від котелень та із САО)</t>
  </si>
  <si>
    <t>2022р.</t>
  </si>
  <si>
    <t>План 2022-2023 рік</t>
  </si>
  <si>
    <t>Період, попередній базовому (факт 2020 р.)</t>
  </si>
  <si>
    <t>Базовий перід (факт 2021 р.)</t>
  </si>
  <si>
    <t>Факт 2021</t>
  </si>
  <si>
    <t>Факт 2021 рік, тис.м.3</t>
  </si>
  <si>
    <t>Факт 2020 рік, тис.м.3</t>
  </si>
  <si>
    <t>Факт 2021року</t>
  </si>
  <si>
    <t>Базовий період (факт 2021 р.)</t>
  </si>
  <si>
    <t>Період, попередній базовому (факт            2020 р.)</t>
  </si>
  <si>
    <t>Базовий перід (факт           2021 р.)</t>
  </si>
  <si>
    <t>Базовий період (факт           2021 р.)</t>
  </si>
  <si>
    <t>Період, попередній базовому (факт            2020.)</t>
  </si>
  <si>
    <r>
      <t>Калорійність натурального палива, ккал/м</t>
    </r>
    <r>
      <rPr>
        <b/>
        <vertAlign val="superscript"/>
        <sz val="14"/>
        <rFont val="Times New Roman"/>
        <family val="1"/>
        <charset val="204"/>
      </rPr>
      <t>3</t>
    </r>
    <r>
      <rPr>
        <b/>
        <sz val="14"/>
        <rFont val="Times New Roman"/>
        <family val="1"/>
        <charset val="204"/>
      </rPr>
      <t>, ккал/кг </t>
    </r>
  </si>
  <si>
    <r>
      <t>Витрати натурального палива, тис. м</t>
    </r>
    <r>
      <rPr>
        <b/>
        <vertAlign val="superscript"/>
        <sz val="14"/>
        <rFont val="Times New Roman"/>
        <family val="1"/>
        <charset val="204"/>
      </rPr>
      <t>3</t>
    </r>
    <r>
      <rPr>
        <b/>
        <sz val="14"/>
        <rFont val="Times New Roman"/>
        <family val="1"/>
        <charset val="204"/>
      </rPr>
      <t>, тонн </t>
    </r>
  </si>
  <si>
    <r>
      <t>Ціна натурального палива, грн/тис. м</t>
    </r>
    <r>
      <rPr>
        <b/>
        <vertAlign val="superscript"/>
        <sz val="14"/>
        <rFont val="Times New Roman"/>
        <family val="1"/>
        <charset val="204"/>
      </rPr>
      <t>3,</t>
    </r>
    <r>
      <rPr>
        <b/>
        <sz val="14"/>
        <rFont val="Times New Roman"/>
        <family val="1"/>
        <charset val="204"/>
      </rPr>
      <t xml:space="preserve"> грн/тонну </t>
    </r>
  </si>
  <si>
    <t xml:space="preserve">План на період з 01.10.2021р. по 30.09.2022р.              </t>
  </si>
  <si>
    <r>
      <t>Кількість, тис.м</t>
    </r>
    <r>
      <rPr>
        <b/>
        <vertAlign val="superscript"/>
        <sz val="14"/>
        <rFont val="Times New Roman"/>
        <family val="1"/>
        <charset val="204"/>
      </rPr>
      <t>3</t>
    </r>
  </si>
  <si>
    <r>
      <t>Тариф без ПДВ, грн./м</t>
    </r>
    <r>
      <rPr>
        <b/>
        <vertAlign val="superscript"/>
        <sz val="14"/>
        <rFont val="Times New Roman"/>
        <family val="1"/>
        <charset val="204"/>
      </rPr>
      <t>3</t>
    </r>
  </si>
  <si>
    <r>
      <t>м</t>
    </r>
    <r>
      <rPr>
        <b/>
        <i/>
        <vertAlign val="superscript"/>
        <sz val="14"/>
        <rFont val="Times New Roman"/>
        <family val="1"/>
        <charset val="204"/>
      </rPr>
      <t>3</t>
    </r>
  </si>
  <si>
    <r>
      <t>грн/м</t>
    </r>
    <r>
      <rPr>
        <b/>
        <i/>
        <vertAlign val="superscript"/>
        <sz val="14"/>
        <rFont val="Times New Roman"/>
        <family val="1"/>
        <charset val="204"/>
      </rPr>
      <t>3</t>
    </r>
  </si>
  <si>
    <t>те ж у відсотках від пункту 5. 3 </t>
  </si>
  <si>
    <t>те ж у відсотках від п. 5. 3</t>
  </si>
  <si>
    <t>у тому числі за місяцями </t>
  </si>
  <si>
    <t>ПОГОДЖЕНО</t>
  </si>
  <si>
    <t xml:space="preserve">Рішення виконавчого комітету 
Старокостянтинівської міської ради </t>
  </si>
  <si>
    <t>№ з/п</t>
  </si>
  <si>
    <t>2024 рік</t>
  </si>
  <si>
    <t>котельні </t>
  </si>
  <si>
    <t>покупна теплова енергія (розшифрувати за назвами виробників) </t>
  </si>
  <si>
    <t>теплова енергія інших власників для транспортування мережами ліцензіата (розшифрувати власниками) </t>
  </si>
  <si>
    <t>теплова енергія інших власників (розшифрувати за назвами власників) </t>
  </si>
  <si>
    <t>корисний відпуск теплової енергії власним споживачам ліцензіата, усього, у т. ч. на потреби: </t>
  </si>
  <si>
    <t>2025 рік</t>
  </si>
  <si>
    <t>Річний план виробництва, транспортування та постачання теплової енергії     комунального підприємства по експлуатації теплового господарства "Тепловик" Старокостянтинівської міської ради на період з 01 жовтня 2026 року до 30 вересня 2027 року</t>
  </si>
  <si>
    <t>Річний план на період з 01 жовтня 2026 року по 30 вересня 2027 року</t>
  </si>
  <si>
    <t>Річний план виробництва, транспортування та постачання теплової енергії     комунального підприємства по експлуатації теплового господарства "Тепловик" Старокостянтинівської міської ради на період з 01 жовтня 2026 року до 30 вересня 2027 року для будинку із системою автономного опалення</t>
  </si>
  <si>
    <t>Начальник управління житлово-комунального господарства та інфраструктури виконавчого комітету міської ради Старокостянтинівської міської ради                                                                                                        Світлана ОВЧАР</t>
  </si>
  <si>
    <t>Начальник управління житлово-комунального господарства та інфраструктури виконавчого комітету міської ради Старокостянтинівської міської ради                                                                                                             Світлана ОВЧАР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</si>
</sst>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_₴_-;\-* #,##0.00_₴_-;_-* &quot;-&quot;??_₴_-;_-@_-"/>
    <numFmt numFmtId="165" formatCode="0.0000"/>
    <numFmt numFmtId="166" formatCode="0.000"/>
    <numFmt numFmtId="167" formatCode="0.0"/>
    <numFmt numFmtId="168" formatCode="0.0%"/>
    <numFmt numFmtId="169" formatCode="#,##0.000"/>
    <numFmt numFmtId="170" formatCode="_-* #,##0_₴_-;\-* #,##0_₴_-;_-* &quot;-&quot;??_₴_-;_-@_-"/>
    <numFmt numFmtId="171" formatCode="#,##0_ ;\-#,##0\ "/>
  </numFmts>
  <fonts count="10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name val="Arial"/>
      <family val="2"/>
      <charset val="204"/>
    </font>
    <font>
      <b/>
      <sz val="14"/>
      <name val="Arial Cyr"/>
      <family val="2"/>
      <charset val="204"/>
    </font>
    <font>
      <b/>
      <sz val="12"/>
      <name val="Arial Cyr"/>
      <family val="2"/>
      <charset val="204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10"/>
      <color indexed="10"/>
      <name val="Arial Cyr"/>
      <family val="2"/>
      <charset val="204"/>
    </font>
    <font>
      <sz val="9"/>
      <color indexed="10"/>
      <name val="Arial Cyr"/>
      <family val="2"/>
      <charset val="204"/>
    </font>
    <font>
      <b/>
      <sz val="12"/>
      <name val="Arial CE"/>
      <family val="2"/>
      <charset val="238"/>
    </font>
    <font>
      <i/>
      <sz val="10"/>
      <name val="Arial Cyr"/>
      <charset val="204"/>
    </font>
    <font>
      <sz val="10"/>
      <color indexed="10"/>
      <name val="Arial Cyr"/>
      <charset val="204"/>
    </font>
    <font>
      <sz val="10"/>
      <name val="Arial Cyr"/>
    </font>
    <font>
      <sz val="12"/>
      <name val="Arial Cyr"/>
      <charset val="204"/>
    </font>
    <font>
      <sz val="11"/>
      <name val="Arial Cyr"/>
      <charset val="204"/>
    </font>
    <font>
      <sz val="11"/>
      <name val="Arial"/>
      <family val="2"/>
      <charset val="204"/>
    </font>
    <font>
      <b/>
      <sz val="12"/>
      <name val="Arial Cyr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Cyr"/>
      <charset val="204"/>
    </font>
    <font>
      <sz val="14"/>
      <name val="Arial Cyr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Arial Cyr"/>
      <charset val="204"/>
    </font>
    <font>
      <sz val="16"/>
      <name val="Arial"/>
      <family val="2"/>
      <charset val="204"/>
    </font>
    <font>
      <vertAlign val="superscript"/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Arial"/>
      <family val="2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14"/>
      <name val="Arial Cyr"/>
      <family val="2"/>
      <charset val="204"/>
    </font>
    <font>
      <sz val="14"/>
      <color indexed="12"/>
      <name val="Arial Cyr"/>
      <charset val="204"/>
    </font>
    <font>
      <sz val="14"/>
      <name val="Arial"/>
      <family val="2"/>
    </font>
    <font>
      <b/>
      <sz val="16"/>
      <name val="Arial"/>
      <family val="2"/>
      <charset val="204"/>
    </font>
    <font>
      <sz val="13"/>
      <name val="Times New Roman"/>
      <family val="1"/>
      <charset val="204"/>
    </font>
    <font>
      <sz val="10"/>
      <color indexed="10"/>
      <name val="Arial Cyr"/>
      <charset val="204"/>
    </font>
    <font>
      <sz val="10"/>
      <color indexed="10"/>
      <name val="Arial"/>
      <family val="2"/>
      <charset val="204"/>
    </font>
    <font>
      <sz val="10"/>
      <color indexed="10"/>
      <name val="Arial Cyr"/>
      <family val="2"/>
      <charset val="204"/>
    </font>
    <font>
      <sz val="10"/>
      <color indexed="10"/>
      <name val="Times New Roman"/>
      <family val="1"/>
      <charset val="204"/>
    </font>
    <font>
      <b/>
      <i/>
      <sz val="8"/>
      <name val="Arial Cyr"/>
      <charset val="204"/>
    </font>
    <font>
      <sz val="10"/>
      <color indexed="10"/>
      <name val="Arial Cyr"/>
      <charset val="204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Arial Cyr"/>
      <charset val="204"/>
    </font>
    <font>
      <sz val="10"/>
      <color indexed="10"/>
      <name val="Arial Cyr"/>
      <charset val="204"/>
    </font>
    <font>
      <sz val="10"/>
      <color indexed="10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9"/>
      <name val="Arial Cyr"/>
      <charset val="204"/>
    </font>
    <font>
      <sz val="9"/>
      <color indexed="8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Arial Cyr"/>
      <charset val="204"/>
    </font>
    <font>
      <sz val="14"/>
      <color indexed="10"/>
      <name val="Arial Cyr"/>
      <charset val="204"/>
    </font>
    <font>
      <b/>
      <sz val="14"/>
      <color indexed="8"/>
      <name val="Times New Roman"/>
      <family val="1"/>
      <charset val="204"/>
    </font>
    <font>
      <sz val="10"/>
      <color indexed="8"/>
      <name val="Arial Cyr"/>
      <charset val="204"/>
    </font>
    <font>
      <b/>
      <i/>
      <sz val="11"/>
      <name val="Arial Cyr"/>
      <charset val="204"/>
    </font>
    <font>
      <vertAlign val="superscript"/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u/>
      <sz val="10"/>
      <name val="Arial Cyr"/>
      <charset val="204"/>
    </font>
    <font>
      <sz val="14"/>
      <color indexed="8"/>
      <name val="Times New Roman"/>
      <family val="1"/>
      <charset val="204"/>
    </font>
    <font>
      <b/>
      <sz val="18"/>
      <name val="Times New Roman"/>
      <family val="1"/>
      <charset val="204"/>
    </font>
    <font>
      <b/>
      <vertAlign val="superscript"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4"/>
      <color indexed="12"/>
      <name val="Times New Roman"/>
      <family val="1"/>
      <charset val="204"/>
    </font>
    <font>
      <u/>
      <sz val="14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b/>
      <u/>
      <sz val="16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vertAlign val="superscript"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lightGray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0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7">
    <xf numFmtId="0" fontId="0" fillId="0" borderId="0"/>
    <xf numFmtId="0" fontId="58" fillId="2" borderId="0" applyNumberFormat="0" applyBorder="0" applyAlignment="0" applyProtection="0"/>
    <xf numFmtId="0" fontId="3" fillId="2" borderId="0" applyNumberFormat="0" applyBorder="0" applyAlignment="0" applyProtection="0"/>
    <xf numFmtId="0" fontId="58" fillId="3" borderId="0" applyNumberFormat="0" applyBorder="0" applyAlignment="0" applyProtection="0"/>
    <xf numFmtId="0" fontId="3" fillId="3" borderId="0" applyNumberFormat="0" applyBorder="0" applyAlignment="0" applyProtection="0"/>
    <xf numFmtId="0" fontId="58" fillId="4" borderId="0" applyNumberFormat="0" applyBorder="0" applyAlignment="0" applyProtection="0"/>
    <xf numFmtId="0" fontId="3" fillId="4" borderId="0" applyNumberFormat="0" applyBorder="0" applyAlignment="0" applyProtection="0"/>
    <xf numFmtId="0" fontId="58" fillId="5" borderId="0" applyNumberFormat="0" applyBorder="0" applyAlignment="0" applyProtection="0"/>
    <xf numFmtId="0" fontId="3" fillId="5" borderId="0" applyNumberFormat="0" applyBorder="0" applyAlignment="0" applyProtection="0"/>
    <xf numFmtId="0" fontId="58" fillId="6" borderId="0" applyNumberFormat="0" applyBorder="0" applyAlignment="0" applyProtection="0"/>
    <xf numFmtId="0" fontId="3" fillId="6" borderId="0" applyNumberFormat="0" applyBorder="0" applyAlignment="0" applyProtection="0"/>
    <xf numFmtId="0" fontId="58" fillId="7" borderId="0" applyNumberFormat="0" applyBorder="0" applyAlignment="0" applyProtection="0"/>
    <xf numFmtId="0" fontId="3" fillId="7" borderId="0" applyNumberFormat="0" applyBorder="0" applyAlignment="0" applyProtection="0"/>
    <xf numFmtId="0" fontId="58" fillId="8" borderId="0" applyNumberFormat="0" applyBorder="0" applyAlignment="0" applyProtection="0"/>
    <xf numFmtId="0" fontId="3" fillId="8" borderId="0" applyNumberFormat="0" applyBorder="0" applyAlignment="0" applyProtection="0"/>
    <xf numFmtId="0" fontId="58" fillId="9" borderId="0" applyNumberFormat="0" applyBorder="0" applyAlignment="0" applyProtection="0"/>
    <xf numFmtId="0" fontId="3" fillId="9" borderId="0" applyNumberFormat="0" applyBorder="0" applyAlignment="0" applyProtection="0"/>
    <xf numFmtId="0" fontId="58" fillId="10" borderId="0" applyNumberFormat="0" applyBorder="0" applyAlignment="0" applyProtection="0"/>
    <xf numFmtId="0" fontId="3" fillId="10" borderId="0" applyNumberFormat="0" applyBorder="0" applyAlignment="0" applyProtection="0"/>
    <xf numFmtId="0" fontId="58" fillId="5" borderId="0" applyNumberFormat="0" applyBorder="0" applyAlignment="0" applyProtection="0"/>
    <xf numFmtId="0" fontId="3" fillId="5" borderId="0" applyNumberFormat="0" applyBorder="0" applyAlignment="0" applyProtection="0"/>
    <xf numFmtId="0" fontId="58" fillId="8" borderId="0" applyNumberFormat="0" applyBorder="0" applyAlignment="0" applyProtection="0"/>
    <xf numFmtId="0" fontId="3" fillId="8" borderId="0" applyNumberFormat="0" applyBorder="0" applyAlignment="0" applyProtection="0"/>
    <xf numFmtId="0" fontId="58" fillId="11" borderId="0" applyNumberFormat="0" applyBorder="0" applyAlignment="0" applyProtection="0"/>
    <xf numFmtId="0" fontId="3" fillId="11" borderId="0" applyNumberFormat="0" applyBorder="0" applyAlignment="0" applyProtection="0"/>
    <xf numFmtId="0" fontId="59" fillId="12" borderId="0" applyNumberFormat="0" applyBorder="0" applyAlignment="0" applyProtection="0"/>
    <xf numFmtId="0" fontId="59" fillId="9" borderId="0" applyNumberFormat="0" applyBorder="0" applyAlignment="0" applyProtection="0"/>
    <xf numFmtId="0" fontId="59" fillId="10" borderId="0" applyNumberFormat="0" applyBorder="0" applyAlignment="0" applyProtection="0"/>
    <xf numFmtId="0" fontId="59" fillId="13" borderId="0" applyNumberFormat="0" applyBorder="0" applyAlignment="0" applyProtection="0"/>
    <xf numFmtId="0" fontId="59" fillId="14" borderId="0" applyNumberFormat="0" applyBorder="0" applyAlignment="0" applyProtection="0"/>
    <xf numFmtId="0" fontId="59" fillId="15" borderId="0" applyNumberFormat="0" applyBorder="0" applyAlignment="0" applyProtection="0"/>
    <xf numFmtId="0" fontId="5" fillId="0" borderId="0"/>
    <xf numFmtId="0" fontId="18" fillId="0" borderId="0">
      <alignment horizontal="centerContinuous"/>
    </xf>
    <xf numFmtId="0" fontId="59" fillId="16" borderId="0" applyNumberFormat="0" applyBorder="0" applyAlignment="0" applyProtection="0"/>
    <xf numFmtId="0" fontId="59" fillId="17" borderId="0" applyNumberFormat="0" applyBorder="0" applyAlignment="0" applyProtection="0"/>
    <xf numFmtId="0" fontId="59" fillId="18" borderId="0" applyNumberFormat="0" applyBorder="0" applyAlignment="0" applyProtection="0"/>
    <xf numFmtId="0" fontId="59" fillId="13" borderId="0" applyNumberFormat="0" applyBorder="0" applyAlignment="0" applyProtection="0"/>
    <xf numFmtId="0" fontId="59" fillId="14" borderId="0" applyNumberFormat="0" applyBorder="0" applyAlignment="0" applyProtection="0"/>
    <xf numFmtId="0" fontId="59" fillId="19" borderId="0" applyNumberFormat="0" applyBorder="0" applyAlignment="0" applyProtection="0"/>
    <xf numFmtId="0" fontId="60" fillId="7" borderId="1" applyNumberFormat="0" applyAlignment="0" applyProtection="0"/>
    <xf numFmtId="0" fontId="61" fillId="20" borderId="2" applyNumberFormat="0" applyAlignment="0" applyProtection="0"/>
    <xf numFmtId="0" fontId="62" fillId="20" borderId="1" applyNumberFormat="0" applyAlignment="0" applyProtection="0"/>
    <xf numFmtId="0" fontId="63" fillId="0" borderId="3" applyNumberFormat="0" applyFill="0" applyAlignment="0" applyProtection="0"/>
    <xf numFmtId="0" fontId="64" fillId="0" borderId="4" applyNumberFormat="0" applyFill="0" applyAlignment="0" applyProtection="0"/>
    <xf numFmtId="0" fontId="65" fillId="0" borderId="5" applyNumberFormat="0" applyFill="0" applyAlignment="0" applyProtection="0"/>
    <xf numFmtId="0" fontId="65" fillId="0" borderId="0" applyNumberFormat="0" applyFill="0" applyBorder="0" applyAlignment="0" applyProtection="0"/>
    <xf numFmtId="0" fontId="66" fillId="0" borderId="6" applyNumberFormat="0" applyFill="0" applyAlignment="0" applyProtection="0"/>
    <xf numFmtId="0" fontId="57" fillId="0" borderId="6" applyNumberFormat="0" applyFill="0" applyAlignment="0" applyProtection="0"/>
    <xf numFmtId="0" fontId="67" fillId="21" borderId="7" applyNumberFormat="0" applyAlignment="0" applyProtection="0"/>
    <xf numFmtId="0" fontId="68" fillId="0" borderId="0" applyNumberFormat="0" applyFill="0" applyBorder="0" applyAlignment="0" applyProtection="0"/>
    <xf numFmtId="0" fontId="69" fillId="22" borderId="0" applyNumberFormat="0" applyBorder="0" applyAlignment="0" applyProtection="0"/>
    <xf numFmtId="0" fontId="7" fillId="0" borderId="0"/>
    <xf numFmtId="0" fontId="88" fillId="0" borderId="0"/>
    <xf numFmtId="0" fontId="5" fillId="0" borderId="0"/>
    <xf numFmtId="0" fontId="12" fillId="0" borderId="0"/>
    <xf numFmtId="0" fontId="5" fillId="0" borderId="0"/>
    <xf numFmtId="0" fontId="13" fillId="0" borderId="0"/>
    <xf numFmtId="0" fontId="5" fillId="0" borderId="0"/>
    <xf numFmtId="0" fontId="5" fillId="0" borderId="0"/>
    <xf numFmtId="0" fontId="7" fillId="0" borderId="0"/>
    <xf numFmtId="0" fontId="88" fillId="0" borderId="0"/>
    <xf numFmtId="0" fontId="4" fillId="0" borderId="0"/>
    <xf numFmtId="0" fontId="3" fillId="0" borderId="0"/>
    <xf numFmtId="0" fontId="4" fillId="0" borderId="0"/>
    <xf numFmtId="0" fontId="88" fillId="0" borderId="0"/>
    <xf numFmtId="0" fontId="88" fillId="0" borderId="0"/>
    <xf numFmtId="0" fontId="88" fillId="0" borderId="0"/>
    <xf numFmtId="0" fontId="5" fillId="0" borderId="0"/>
    <xf numFmtId="0" fontId="13" fillId="0" borderId="0"/>
    <xf numFmtId="0" fontId="12" fillId="0" borderId="0"/>
    <xf numFmtId="0" fontId="70" fillId="3" borderId="0" applyNumberFormat="0" applyBorder="0" applyAlignment="0" applyProtection="0"/>
    <xf numFmtId="0" fontId="71" fillId="0" borderId="0" applyNumberFormat="0" applyFill="0" applyBorder="0" applyAlignment="0" applyProtection="0"/>
    <xf numFmtId="0" fontId="5" fillId="23" borderId="8" applyNumberFormat="0" applyFon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2" fillId="0" borderId="9" applyNumberFormat="0" applyFill="0" applyAlignment="0" applyProtection="0"/>
    <xf numFmtId="0" fontId="73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74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1247">
    <xf numFmtId="0" fontId="0" fillId="0" borderId="0" xfId="0"/>
    <xf numFmtId="0" fontId="6" fillId="0" borderId="0" xfId="0" applyFont="1"/>
    <xf numFmtId="0" fontId="0" fillId="0" borderId="0" xfId="0" applyAlignment="1">
      <alignment horizontal="center"/>
    </xf>
    <xf numFmtId="2" fontId="0" fillId="0" borderId="0" xfId="0" applyNumberFormat="1"/>
    <xf numFmtId="0" fontId="7" fillId="0" borderId="0" xfId="0" applyFont="1"/>
    <xf numFmtId="2" fontId="6" fillId="0" borderId="0" xfId="0" applyNumberFormat="1" applyFont="1"/>
    <xf numFmtId="0" fontId="9" fillId="0" borderId="0" xfId="0" applyFont="1"/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0" fontId="16" fillId="0" borderId="0" xfId="0" applyFont="1" applyAlignment="1">
      <alignment horizontal="center" vertical="center"/>
    </xf>
    <xf numFmtId="0" fontId="13" fillId="0" borderId="0" xfId="0" applyFont="1"/>
    <xf numFmtId="2" fontId="17" fillId="0" borderId="0" xfId="0" applyNumberFormat="1" applyFont="1"/>
    <xf numFmtId="166" fontId="7" fillId="0" borderId="0" xfId="0" applyNumberFormat="1" applyFont="1"/>
    <xf numFmtId="0" fontId="14" fillId="0" borderId="0" xfId="0" applyFont="1"/>
    <xf numFmtId="0" fontId="15" fillId="0" borderId="0" xfId="0" applyFont="1"/>
    <xf numFmtId="2" fontId="17" fillId="0" borderId="0" xfId="0" applyNumberFormat="1" applyFont="1" applyAlignment="1">
      <alignment horizontal="right"/>
    </xf>
    <xf numFmtId="2" fontId="14" fillId="0" borderId="0" xfId="0" applyNumberFormat="1" applyFont="1"/>
    <xf numFmtId="0" fontId="7" fillId="0" borderId="0" xfId="31" applyFont="1"/>
    <xf numFmtId="0" fontId="19" fillId="0" borderId="0" xfId="0" applyFont="1"/>
    <xf numFmtId="0" fontId="11" fillId="0" borderId="0" xfId="0" applyFont="1" applyAlignment="1">
      <alignment horizontal="left"/>
    </xf>
    <xf numFmtId="0" fontId="21" fillId="0" borderId="0" xfId="0" applyFont="1"/>
    <xf numFmtId="166" fontId="0" fillId="0" borderId="0" xfId="0" applyNumberFormat="1"/>
    <xf numFmtId="0" fontId="22" fillId="0" borderId="0" xfId="0" applyFont="1"/>
    <xf numFmtId="167" fontId="10" fillId="0" borderId="0" xfId="0" applyNumberFormat="1" applyFont="1"/>
    <xf numFmtId="0" fontId="28" fillId="0" borderId="0" xfId="54" applyFont="1" applyAlignment="1">
      <alignment horizontal="left" vertical="top" wrapText="1"/>
    </xf>
    <xf numFmtId="0" fontId="12" fillId="0" borderId="0" xfId="54"/>
    <xf numFmtId="0" fontId="28" fillId="0" borderId="0" xfId="54" applyFont="1" applyAlignment="1">
      <alignment vertical="top" wrapText="1"/>
    </xf>
    <xf numFmtId="0" fontId="8" fillId="0" borderId="0" xfId="54" applyFont="1"/>
    <xf numFmtId="168" fontId="8" fillId="0" borderId="0" xfId="54" applyNumberFormat="1" applyFont="1"/>
    <xf numFmtId="1" fontId="8" fillId="0" borderId="0" xfId="54" applyNumberFormat="1" applyFont="1"/>
    <xf numFmtId="0" fontId="36" fillId="0" borderId="0" xfId="54" applyFont="1" applyAlignment="1">
      <alignment vertical="top" wrapText="1"/>
    </xf>
    <xf numFmtId="0" fontId="36" fillId="0" borderId="0" xfId="54" applyFont="1" applyAlignment="1">
      <alignment horizontal="left" vertical="top" wrapText="1"/>
    </xf>
    <xf numFmtId="0" fontId="26" fillId="0" borderId="0" xfId="54" applyFont="1"/>
    <xf numFmtId="0" fontId="8" fillId="0" borderId="0" xfId="59" applyFont="1"/>
    <xf numFmtId="3" fontId="8" fillId="0" borderId="0" xfId="59" applyNumberFormat="1" applyFont="1"/>
    <xf numFmtId="9" fontId="14" fillId="0" borderId="0" xfId="59" applyNumberFormat="1" applyFont="1"/>
    <xf numFmtId="0" fontId="27" fillId="0" borderId="0" xfId="59" applyFont="1" applyAlignment="1">
      <alignment horizontal="center"/>
    </xf>
    <xf numFmtId="0" fontId="8" fillId="0" borderId="0" xfId="54" applyFont="1" applyAlignment="1">
      <alignment horizontal="center"/>
    </xf>
    <xf numFmtId="0" fontId="7" fillId="0" borderId="0" xfId="59" applyAlignment="1">
      <alignment wrapText="1"/>
    </xf>
    <xf numFmtId="9" fontId="8" fillId="0" borderId="0" xfId="54" applyNumberFormat="1" applyFont="1"/>
    <xf numFmtId="9" fontId="8" fillId="0" borderId="0" xfId="59" applyNumberFormat="1" applyFont="1"/>
    <xf numFmtId="0" fontId="38" fillId="0" borderId="0" xfId="54" applyFont="1"/>
    <xf numFmtId="0" fontId="41" fillId="0" borderId="0" xfId="54" applyFont="1"/>
    <xf numFmtId="0" fontId="41" fillId="0" borderId="0" xfId="54" applyFont="1" applyAlignment="1">
      <alignment vertical="top" wrapText="1"/>
    </xf>
    <xf numFmtId="0" fontId="28" fillId="0" borderId="0" xfId="54" applyFont="1" applyAlignment="1">
      <alignment horizontal="center" vertical="top" wrapText="1"/>
    </xf>
    <xf numFmtId="167" fontId="44" fillId="0" borderId="0" xfId="54" applyNumberFormat="1" applyFont="1"/>
    <xf numFmtId="2" fontId="12" fillId="0" borderId="0" xfId="54" applyNumberFormat="1"/>
    <xf numFmtId="0" fontId="42" fillId="0" borderId="0" xfId="54" applyFont="1" applyAlignment="1">
      <alignment horizontal="left" vertical="top" wrapText="1"/>
    </xf>
    <xf numFmtId="0" fontId="24" fillId="0" borderId="0" xfId="54" applyFont="1"/>
    <xf numFmtId="0" fontId="36" fillId="0" borderId="0" xfId="54" applyFont="1"/>
    <xf numFmtId="1" fontId="36" fillId="0" borderId="0" xfId="54" applyNumberFormat="1" applyFont="1"/>
    <xf numFmtId="2" fontId="36" fillId="0" borderId="0" xfId="54" applyNumberFormat="1" applyFont="1"/>
    <xf numFmtId="169" fontId="16" fillId="0" borderId="10" xfId="0" applyNumberFormat="1" applyFont="1" applyBorder="1"/>
    <xf numFmtId="1" fontId="12" fillId="0" borderId="0" xfId="54" applyNumberFormat="1"/>
    <xf numFmtId="10" fontId="0" fillId="0" borderId="0" xfId="0" applyNumberFormat="1"/>
    <xf numFmtId="4" fontId="0" fillId="0" borderId="0" xfId="0" applyNumberFormat="1"/>
    <xf numFmtId="167" fontId="45" fillId="0" borderId="0" xfId="54" applyNumberFormat="1" applyFont="1"/>
    <xf numFmtId="0" fontId="51" fillId="0" borderId="0" xfId="0" applyFont="1"/>
    <xf numFmtId="2" fontId="51" fillId="0" borderId="0" xfId="0" applyNumberFormat="1" applyFont="1"/>
    <xf numFmtId="0" fontId="51" fillId="0" borderId="10" xfId="0" applyFont="1" applyBorder="1"/>
    <xf numFmtId="0" fontId="40" fillId="0" borderId="0" xfId="54" applyFont="1" applyAlignment="1">
      <alignment horizontal="left" vertical="top" wrapText="1"/>
    </xf>
    <xf numFmtId="0" fontId="31" fillId="0" borderId="0" xfId="54" applyFont="1"/>
    <xf numFmtId="0" fontId="33" fillId="0" borderId="0" xfId="0" applyFont="1"/>
    <xf numFmtId="0" fontId="33" fillId="0" borderId="0" xfId="0" applyFont="1" applyAlignment="1">
      <alignment horizontal="left"/>
    </xf>
    <xf numFmtId="2" fontId="33" fillId="0" borderId="0" xfId="0" applyNumberFormat="1" applyFont="1"/>
    <xf numFmtId="0" fontId="48" fillId="0" borderId="0" xfId="0" applyFont="1" applyAlignment="1">
      <alignment horizontal="left"/>
    </xf>
    <xf numFmtId="2" fontId="46" fillId="0" borderId="0" xfId="0" applyNumberFormat="1" applyFont="1"/>
    <xf numFmtId="0" fontId="46" fillId="0" borderId="0" xfId="0" applyFont="1" applyAlignment="1">
      <alignment horizontal="left"/>
    </xf>
    <xf numFmtId="0" fontId="31" fillId="26" borderId="35" xfId="0" applyFont="1" applyFill="1" applyBorder="1" applyAlignment="1">
      <alignment horizontal="center" vertical="center" wrapText="1"/>
    </xf>
    <xf numFmtId="0" fontId="33" fillId="0" borderId="0" xfId="0" applyFont="1" applyAlignment="1">
      <alignment wrapText="1"/>
    </xf>
    <xf numFmtId="0" fontId="31" fillId="26" borderId="27" xfId="0" applyFont="1" applyFill="1" applyBorder="1" applyAlignment="1">
      <alignment horizontal="center" vertical="center" wrapText="1"/>
    </xf>
    <xf numFmtId="0" fontId="32" fillId="26" borderId="35" xfId="0" applyFont="1" applyFill="1" applyBorder="1" applyAlignment="1">
      <alignment horizontal="center" vertical="center"/>
    </xf>
    <xf numFmtId="0" fontId="32" fillId="0" borderId="0" xfId="0" applyFont="1"/>
    <xf numFmtId="0" fontId="27" fillId="0" borderId="0" xfId="54" applyFont="1"/>
    <xf numFmtId="0" fontId="31" fillId="26" borderId="39" xfId="0" applyFont="1" applyFill="1" applyBorder="1" applyAlignment="1">
      <alignment horizontal="center" vertical="center" wrapText="1"/>
    </xf>
    <xf numFmtId="0" fontId="31" fillId="26" borderId="35" xfId="0" applyFont="1" applyFill="1" applyBorder="1" applyAlignment="1">
      <alignment horizontal="center" wrapText="1"/>
    </xf>
    <xf numFmtId="0" fontId="31" fillId="26" borderId="27" xfId="0" applyFont="1" applyFill="1" applyBorder="1" applyAlignment="1">
      <alignment horizontal="center" wrapText="1"/>
    </xf>
    <xf numFmtId="0" fontId="32" fillId="26" borderId="27" xfId="0" applyFont="1" applyFill="1" applyBorder="1" applyAlignment="1">
      <alignment horizontal="center"/>
    </xf>
    <xf numFmtId="0" fontId="40" fillId="0" borderId="13" xfId="54" applyFont="1" applyBorder="1" applyAlignment="1">
      <alignment wrapText="1"/>
    </xf>
    <xf numFmtId="0" fontId="40" fillId="0" borderId="13" xfId="54" applyFont="1" applyBorder="1" applyAlignment="1">
      <alignment horizontal="center" wrapText="1"/>
    </xf>
    <xf numFmtId="1" fontId="40" fillId="0" borderId="13" xfId="54" applyNumberFormat="1" applyFont="1" applyBorder="1" applyAlignment="1">
      <alignment horizontal="center" wrapText="1"/>
    </xf>
    <xf numFmtId="167" fontId="40" fillId="0" borderId="13" xfId="54" applyNumberFormat="1" applyFont="1" applyBorder="1" applyAlignment="1">
      <alignment horizontal="center" wrapText="1"/>
    </xf>
    <xf numFmtId="0" fontId="40" fillId="0" borderId="13" xfId="0" applyFont="1" applyBorder="1" applyAlignment="1">
      <alignment wrapText="1"/>
    </xf>
    <xf numFmtId="0" fontId="40" fillId="0" borderId="13" xfId="0" applyFont="1" applyBorder="1" applyAlignment="1">
      <alignment horizontal="center" wrapText="1"/>
    </xf>
    <xf numFmtId="2" fontId="40" fillId="0" borderId="13" xfId="54" applyNumberFormat="1" applyFont="1" applyBorder="1" applyAlignment="1">
      <alignment horizontal="center" wrapText="1"/>
    </xf>
    <xf numFmtId="0" fontId="40" fillId="0" borderId="21" xfId="54" applyFont="1" applyBorder="1" applyAlignment="1">
      <alignment wrapText="1"/>
    </xf>
    <xf numFmtId="0" fontId="40" fillId="0" borderId="21" xfId="54" applyFont="1" applyBorder="1" applyAlignment="1">
      <alignment horizontal="center" wrapText="1"/>
    </xf>
    <xf numFmtId="2" fontId="40" fillId="0" borderId="21" xfId="54" applyNumberFormat="1" applyFont="1" applyBorder="1" applyAlignment="1">
      <alignment horizontal="center" wrapText="1"/>
    </xf>
    <xf numFmtId="0" fontId="40" fillId="0" borderId="31" xfId="54" applyFont="1" applyBorder="1" applyAlignment="1">
      <alignment wrapText="1"/>
    </xf>
    <xf numFmtId="0" fontId="40" fillId="0" borderId="31" xfId="54" applyFont="1" applyBorder="1" applyAlignment="1">
      <alignment horizontal="center" wrapText="1"/>
    </xf>
    <xf numFmtId="1" fontId="40" fillId="0" borderId="31" xfId="54" applyNumberFormat="1" applyFont="1" applyBorder="1" applyAlignment="1">
      <alignment horizontal="center" wrapText="1"/>
    </xf>
    <xf numFmtId="0" fontId="40" fillId="0" borderId="12" xfId="54" applyFont="1" applyBorder="1" applyAlignment="1">
      <alignment wrapText="1"/>
    </xf>
    <xf numFmtId="0" fontId="40" fillId="0" borderId="12" xfId="54" applyFont="1" applyBorder="1" applyAlignment="1">
      <alignment horizontal="center" wrapText="1"/>
    </xf>
    <xf numFmtId="1" fontId="40" fillId="0" borderId="12" xfId="54" applyNumberFormat="1" applyFont="1" applyBorder="1" applyAlignment="1">
      <alignment horizontal="center" wrapText="1"/>
    </xf>
    <xf numFmtId="166" fontId="9" fillId="0" borderId="0" xfId="0" applyNumberFormat="1" applyFont="1"/>
    <xf numFmtId="167" fontId="9" fillId="0" borderId="0" xfId="0" applyNumberFormat="1" applyFont="1"/>
    <xf numFmtId="168" fontId="33" fillId="0" borderId="0" xfId="0" applyNumberFormat="1" applyFont="1"/>
    <xf numFmtId="166" fontId="33" fillId="0" borderId="0" xfId="0" applyNumberFormat="1" applyFont="1"/>
    <xf numFmtId="2" fontId="32" fillId="0" borderId="0" xfId="0" applyNumberFormat="1" applyFont="1"/>
    <xf numFmtId="166" fontId="51" fillId="0" borderId="0" xfId="0" applyNumberFormat="1" applyFont="1"/>
    <xf numFmtId="0" fontId="53" fillId="0" borderId="0" xfId="0" applyFont="1" applyAlignment="1">
      <alignment horizontal="left" wrapText="1"/>
    </xf>
    <xf numFmtId="0" fontId="53" fillId="0" borderId="0" xfId="0" applyFont="1" applyAlignment="1">
      <alignment horizontal="center" vertical="center" wrapText="1"/>
    </xf>
    <xf numFmtId="2" fontId="53" fillId="0" borderId="0" xfId="0" applyNumberFormat="1" applyFont="1" applyAlignment="1">
      <alignment horizontal="right" wrapText="1"/>
    </xf>
    <xf numFmtId="0" fontId="53" fillId="0" borderId="0" xfId="0" applyFont="1"/>
    <xf numFmtId="0" fontId="40" fillId="0" borderId="0" xfId="54" applyFont="1"/>
    <xf numFmtId="0" fontId="40" fillId="0" borderId="0" xfId="54" applyFont="1" applyAlignment="1">
      <alignment horizontal="right"/>
    </xf>
    <xf numFmtId="0" fontId="40" fillId="0" borderId="0" xfId="54" applyFont="1" applyAlignment="1">
      <alignment vertical="top" wrapText="1"/>
    </xf>
    <xf numFmtId="0" fontId="50" fillId="0" borderId="0" xfId="54" applyFont="1" applyAlignment="1">
      <alignment horizontal="left" vertical="top" wrapText="1"/>
    </xf>
    <xf numFmtId="0" fontId="50" fillId="0" borderId="0" xfId="54" applyFont="1"/>
    <xf numFmtId="0" fontId="50" fillId="0" borderId="0" xfId="54" applyFont="1" applyAlignment="1">
      <alignment vertical="top" wrapText="1"/>
    </xf>
    <xf numFmtId="2" fontId="8" fillId="0" borderId="0" xfId="54" applyNumberFormat="1" applyFont="1"/>
    <xf numFmtId="167" fontId="12" fillId="0" borderId="0" xfId="54" applyNumberFormat="1"/>
    <xf numFmtId="10" fontId="36" fillId="0" borderId="0" xfId="54" applyNumberFormat="1" applyFont="1"/>
    <xf numFmtId="2" fontId="54" fillId="0" borderId="0" xfId="54" applyNumberFormat="1" applyFont="1"/>
    <xf numFmtId="2" fontId="45" fillId="0" borderId="0" xfId="54" applyNumberFormat="1" applyFont="1"/>
    <xf numFmtId="2" fontId="54" fillId="0" borderId="0" xfId="54" applyNumberFormat="1" applyFont="1" applyAlignment="1">
      <alignment horizontal="left" vertical="top" wrapText="1"/>
    </xf>
    <xf numFmtId="2" fontId="45" fillId="0" borderId="0" xfId="54" applyNumberFormat="1" applyFont="1" applyAlignment="1">
      <alignment horizontal="center"/>
    </xf>
    <xf numFmtId="2" fontId="54" fillId="0" borderId="0" xfId="54" applyNumberFormat="1" applyFont="1" applyAlignment="1">
      <alignment horizontal="center" vertical="center" wrapText="1"/>
    </xf>
    <xf numFmtId="2" fontId="54" fillId="0" borderId="0" xfId="54" applyNumberFormat="1" applyFont="1" applyAlignment="1">
      <alignment horizontal="center" vertical="top" wrapText="1"/>
    </xf>
    <xf numFmtId="2" fontId="52" fillId="0" borderId="0" xfId="54" applyNumberFormat="1" applyFont="1"/>
    <xf numFmtId="166" fontId="0" fillId="0" borderId="10" xfId="0" applyNumberFormat="1" applyBorder="1"/>
    <xf numFmtId="166" fontId="20" fillId="0" borderId="0" xfId="0" applyNumberFormat="1" applyFont="1"/>
    <xf numFmtId="2" fontId="36" fillId="0" borderId="0" xfId="0" applyNumberFormat="1" applyFont="1"/>
    <xf numFmtId="0" fontId="43" fillId="0" borderId="51" xfId="54" applyFont="1" applyBorder="1" applyAlignment="1">
      <alignment vertical="top" wrapText="1"/>
    </xf>
    <xf numFmtId="0" fontId="0" fillId="26" borderId="0" xfId="0" applyFill="1"/>
    <xf numFmtId="166" fontId="51" fillId="0" borderId="10" xfId="0" applyNumberFormat="1" applyFont="1" applyBorder="1"/>
    <xf numFmtId="0" fontId="30" fillId="0" borderId="0" xfId="54" applyFont="1"/>
    <xf numFmtId="0" fontId="28" fillId="0" borderId="0" xfId="54" applyFont="1"/>
    <xf numFmtId="0" fontId="55" fillId="0" borderId="0" xfId="0" applyFont="1"/>
    <xf numFmtId="1" fontId="0" fillId="0" borderId="0" xfId="0" applyNumberFormat="1"/>
    <xf numFmtId="0" fontId="13" fillId="0" borderId="0" xfId="68"/>
    <xf numFmtId="0" fontId="28" fillId="24" borderId="52" xfId="68" applyFont="1" applyFill="1" applyBorder="1" applyAlignment="1">
      <alignment horizontal="center" vertical="center" wrapText="1"/>
    </xf>
    <xf numFmtId="2" fontId="13" fillId="0" borderId="0" xfId="68" applyNumberFormat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4" fillId="0" borderId="0" xfId="0" applyFont="1" applyAlignment="1">
      <alignment vertical="center"/>
    </xf>
    <xf numFmtId="0" fontId="25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27" borderId="18" xfId="0" applyFill="1" applyBorder="1" applyAlignment="1">
      <alignment horizontal="center" vertical="center" wrapText="1"/>
    </xf>
    <xf numFmtId="0" fontId="0" fillId="27" borderId="52" xfId="0" applyFill="1" applyBorder="1" applyAlignment="1">
      <alignment horizontal="center" vertical="center" wrapText="1"/>
    </xf>
    <xf numFmtId="0" fontId="0" fillId="27" borderId="55" xfId="0" applyFill="1" applyBorder="1" applyAlignment="1">
      <alignment horizontal="center" vertical="center" wrapText="1"/>
    </xf>
    <xf numFmtId="0" fontId="0" fillId="27" borderId="52" xfId="0" applyFill="1" applyBorder="1" applyAlignment="1">
      <alignment horizontal="center"/>
    </xf>
    <xf numFmtId="0" fontId="0" fillId="27" borderId="53" xfId="0" applyFill="1" applyBorder="1" applyAlignment="1">
      <alignment horizontal="center"/>
    </xf>
    <xf numFmtId="0" fontId="0" fillId="27" borderId="18" xfId="0" applyFill="1" applyBorder="1" applyAlignment="1">
      <alignment horizontal="center"/>
    </xf>
    <xf numFmtId="0" fontId="0" fillId="27" borderId="55" xfId="0" applyFill="1" applyBorder="1" applyAlignment="1">
      <alignment horizontal="center"/>
    </xf>
    <xf numFmtId="0" fontId="0" fillId="0" borderId="52" xfId="0" applyBorder="1"/>
    <xf numFmtId="0" fontId="0" fillId="26" borderId="52" xfId="0" applyFill="1" applyBorder="1"/>
    <xf numFmtId="16" fontId="0" fillId="0" borderId="52" xfId="0" applyNumberFormat="1" applyBorder="1"/>
    <xf numFmtId="16" fontId="0" fillId="26" borderId="52" xfId="0" applyNumberFormat="1" applyFill="1" applyBorder="1"/>
    <xf numFmtId="2" fontId="0" fillId="0" borderId="0" xfId="0" applyNumberFormat="1" applyAlignment="1">
      <alignment horizontal="right" vertical="center"/>
    </xf>
    <xf numFmtId="1" fontId="0" fillId="26" borderId="18" xfId="0" applyNumberFormat="1" applyFill="1" applyBorder="1" applyAlignment="1">
      <alignment horizontal="center" vertical="center"/>
    </xf>
    <xf numFmtId="1" fontId="0" fillId="0" borderId="52" xfId="0" applyNumberFormat="1" applyBorder="1" applyAlignment="1">
      <alignment horizontal="center" vertical="center"/>
    </xf>
    <xf numFmtId="1" fontId="0" fillId="26" borderId="52" xfId="0" applyNumberFormat="1" applyFill="1" applyBorder="1" applyAlignment="1">
      <alignment horizontal="center" vertical="center"/>
    </xf>
    <xf numFmtId="1" fontId="0" fillId="26" borderId="55" xfId="0" applyNumberFormat="1" applyFill="1" applyBorder="1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1" fontId="0" fillId="0" borderId="55" xfId="0" applyNumberFormat="1" applyBorder="1" applyAlignment="1">
      <alignment horizontal="center" vertical="center"/>
    </xf>
    <xf numFmtId="167" fontId="0" fillId="0" borderId="0" xfId="0" applyNumberFormat="1"/>
    <xf numFmtId="168" fontId="0" fillId="0" borderId="0" xfId="0" applyNumberFormat="1" applyAlignment="1">
      <alignment horizontal="right" vertical="center"/>
    </xf>
    <xf numFmtId="0" fontId="0" fillId="27" borderId="53" xfId="0" applyFill="1" applyBorder="1" applyAlignment="1">
      <alignment horizontal="center" vertical="center" wrapText="1"/>
    </xf>
    <xf numFmtId="1" fontId="0" fillId="26" borderId="53" xfId="0" applyNumberFormat="1" applyFill="1" applyBorder="1" applyAlignment="1">
      <alignment horizontal="center" vertical="center"/>
    </xf>
    <xf numFmtId="1" fontId="0" fillId="0" borderId="53" xfId="0" applyNumberFormat="1" applyBorder="1" applyAlignment="1">
      <alignment horizontal="center" vertical="center"/>
    </xf>
    <xf numFmtId="10" fontId="47" fillId="0" borderId="0" xfId="0" applyNumberFormat="1" applyFont="1" applyAlignment="1">
      <alignment horizontal="right"/>
    </xf>
    <xf numFmtId="168" fontId="44" fillId="0" borderId="0" xfId="54" applyNumberFormat="1" applyFont="1"/>
    <xf numFmtId="166" fontId="56" fillId="0" borderId="0" xfId="68" applyNumberFormat="1" applyFont="1"/>
    <xf numFmtId="0" fontId="56" fillId="0" borderId="0" xfId="68" applyFont="1"/>
    <xf numFmtId="2" fontId="20" fillId="0" borderId="0" xfId="0" applyNumberFormat="1" applyFont="1"/>
    <xf numFmtId="0" fontId="28" fillId="0" borderId="0" xfId="0" applyFont="1"/>
    <xf numFmtId="0" fontId="40" fillId="0" borderId="52" xfId="54" applyFont="1" applyBorder="1" applyAlignment="1">
      <alignment vertical="top" wrapText="1"/>
    </xf>
    <xf numFmtId="0" fontId="40" fillId="0" borderId="52" xfId="54" applyFont="1" applyBorder="1" applyAlignment="1">
      <alignment horizontal="center" vertical="top" wrapText="1"/>
    </xf>
    <xf numFmtId="165" fontId="56" fillId="0" borderId="0" xfId="0" applyNumberFormat="1" applyFont="1" applyAlignment="1">
      <alignment horizontal="right" vertical="center"/>
    </xf>
    <xf numFmtId="0" fontId="76" fillId="0" borderId="0" xfId="0" applyFont="1"/>
    <xf numFmtId="0" fontId="36" fillId="30" borderId="0" xfId="54" applyFont="1" applyFill="1"/>
    <xf numFmtId="168" fontId="36" fillId="30" borderId="0" xfId="54" applyNumberFormat="1" applyFont="1" applyFill="1"/>
    <xf numFmtId="0" fontId="20" fillId="0" borderId="0" xfId="0" applyFont="1" applyAlignment="1">
      <alignment horizontal="right" vertical="center"/>
    </xf>
    <xf numFmtId="166" fontId="17" fillId="0" borderId="0" xfId="0" applyNumberFormat="1" applyFont="1" applyAlignment="1">
      <alignment horizontal="right"/>
    </xf>
    <xf numFmtId="0" fontId="14" fillId="0" borderId="52" xfId="0" applyFont="1" applyBorder="1"/>
    <xf numFmtId="0" fontId="33" fillId="0" borderId="52" xfId="0" applyFont="1" applyBorder="1"/>
    <xf numFmtId="0" fontId="75" fillId="0" borderId="52" xfId="0" applyFont="1" applyBorder="1" applyAlignment="1">
      <alignment vertical="center" wrapText="1"/>
    </xf>
    <xf numFmtId="0" fontId="75" fillId="26" borderId="52" xfId="0" applyFont="1" applyFill="1" applyBorder="1" applyAlignment="1">
      <alignment vertical="center" wrapText="1"/>
    </xf>
    <xf numFmtId="0" fontId="79" fillId="26" borderId="52" xfId="0" applyFont="1" applyFill="1" applyBorder="1" applyAlignment="1">
      <alignment vertical="center" wrapText="1"/>
    </xf>
    <xf numFmtId="0" fontId="37" fillId="0" borderId="53" xfId="0" applyFont="1" applyBorder="1" applyAlignment="1">
      <alignment horizontal="center" vertical="center"/>
    </xf>
    <xf numFmtId="0" fontId="37" fillId="26" borderId="53" xfId="0" applyFont="1" applyFill="1" applyBorder="1" applyAlignment="1">
      <alignment horizontal="center" vertical="center"/>
    </xf>
    <xf numFmtId="16" fontId="75" fillId="26" borderId="52" xfId="0" applyNumberFormat="1" applyFont="1" applyFill="1" applyBorder="1"/>
    <xf numFmtId="0" fontId="75" fillId="26" borderId="53" xfId="0" applyFont="1" applyFill="1" applyBorder="1" applyAlignment="1">
      <alignment horizontal="center" vertical="center"/>
    </xf>
    <xf numFmtId="0" fontId="75" fillId="0" borderId="52" xfId="0" applyFont="1" applyBorder="1"/>
    <xf numFmtId="0" fontId="75" fillId="0" borderId="53" xfId="0" applyFont="1" applyBorder="1" applyAlignment="1">
      <alignment horizontal="center" vertical="center"/>
    </xf>
    <xf numFmtId="14" fontId="75" fillId="0" borderId="52" xfId="0" applyNumberFormat="1" applyFont="1" applyBorder="1"/>
    <xf numFmtId="0" fontId="75" fillId="26" borderId="52" xfId="0" applyFont="1" applyFill="1" applyBorder="1"/>
    <xf numFmtId="16" fontId="79" fillId="26" borderId="52" xfId="0" applyNumberFormat="1" applyFont="1" applyFill="1" applyBorder="1"/>
    <xf numFmtId="0" fontId="79" fillId="26" borderId="53" xfId="0" applyFont="1" applyFill="1" applyBorder="1" applyAlignment="1">
      <alignment horizontal="center" vertical="center"/>
    </xf>
    <xf numFmtId="0" fontId="79" fillId="26" borderId="52" xfId="0" applyFont="1" applyFill="1" applyBorder="1"/>
    <xf numFmtId="167" fontId="77" fillId="0" borderId="0" xfId="54" applyNumberFormat="1" applyFont="1"/>
    <xf numFmtId="1" fontId="0" fillId="0" borderId="52" xfId="0" applyNumberFormat="1" applyBorder="1"/>
    <xf numFmtId="0" fontId="34" fillId="0" borderId="52" xfId="0" applyFont="1" applyBorder="1"/>
    <xf numFmtId="0" fontId="34" fillId="0" borderId="52" xfId="0" applyFont="1" applyBorder="1" applyAlignment="1">
      <alignment horizontal="center" vertical="center" wrapText="1"/>
    </xf>
    <xf numFmtId="0" fontId="34" fillId="0" borderId="52" xfId="0" applyFont="1" applyBorder="1" applyAlignment="1">
      <alignment wrapText="1"/>
    </xf>
    <xf numFmtId="0" fontId="0" fillId="24" borderId="52" xfId="0" applyFill="1" applyBorder="1"/>
    <xf numFmtId="2" fontId="33" fillId="0" borderId="52" xfId="0" applyNumberFormat="1" applyFont="1" applyBorder="1"/>
    <xf numFmtId="0" fontId="0" fillId="0" borderId="52" xfId="0" applyBorder="1" applyAlignment="1">
      <alignment horizontal="center"/>
    </xf>
    <xf numFmtId="2" fontId="75" fillId="26" borderId="18" xfId="0" applyNumberFormat="1" applyFont="1" applyFill="1" applyBorder="1" applyAlignment="1">
      <alignment horizontal="center" vertical="center"/>
    </xf>
    <xf numFmtId="2" fontId="75" fillId="26" borderId="52" xfId="0" applyNumberFormat="1" applyFont="1" applyFill="1" applyBorder="1" applyAlignment="1">
      <alignment horizontal="center" vertical="center"/>
    </xf>
    <xf numFmtId="2" fontId="75" fillId="26" borderId="55" xfId="0" applyNumberFormat="1" applyFont="1" applyFill="1" applyBorder="1" applyAlignment="1">
      <alignment horizontal="center" vertical="center"/>
    </xf>
    <xf numFmtId="2" fontId="75" fillId="0" borderId="18" xfId="0" applyNumberFormat="1" applyFont="1" applyBorder="1" applyAlignment="1">
      <alignment horizontal="center" vertical="center"/>
    </xf>
    <xf numFmtId="2" fontId="75" fillId="0" borderId="52" xfId="0" applyNumberFormat="1" applyFont="1" applyBorder="1" applyAlignment="1">
      <alignment horizontal="center" vertical="center"/>
    </xf>
    <xf numFmtId="2" fontId="75" fillId="0" borderId="55" xfId="0" applyNumberFormat="1" applyFont="1" applyBorder="1" applyAlignment="1">
      <alignment horizontal="center" vertical="center"/>
    </xf>
    <xf numFmtId="2" fontId="79" fillId="26" borderId="56" xfId="0" applyNumberFormat="1" applyFont="1" applyFill="1" applyBorder="1" applyAlignment="1">
      <alignment horizontal="center" vertical="center"/>
    </xf>
    <xf numFmtId="2" fontId="79" fillId="26" borderId="57" xfId="0" applyNumberFormat="1" applyFont="1" applyFill="1" applyBorder="1" applyAlignment="1">
      <alignment horizontal="center" vertical="center"/>
    </xf>
    <xf numFmtId="2" fontId="79" fillId="26" borderId="58" xfId="0" applyNumberFormat="1" applyFont="1" applyFill="1" applyBorder="1" applyAlignment="1">
      <alignment horizontal="center" vertical="center"/>
    </xf>
    <xf numFmtId="167" fontId="0" fillId="26" borderId="18" xfId="0" applyNumberFormat="1" applyFill="1" applyBorder="1" applyAlignment="1">
      <alignment horizontal="center" vertical="center"/>
    </xf>
    <xf numFmtId="167" fontId="0" fillId="26" borderId="52" xfId="0" applyNumberFormat="1" applyFill="1" applyBorder="1" applyAlignment="1">
      <alignment horizontal="center" vertical="center"/>
    </xf>
    <xf numFmtId="167" fontId="0" fillId="26" borderId="63" xfId="0" applyNumberFormat="1" applyFill="1" applyBorder="1" applyAlignment="1">
      <alignment horizontal="center" vertical="center"/>
    </xf>
    <xf numFmtId="167" fontId="0" fillId="26" borderId="80" xfId="0" applyNumberFormat="1" applyFill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0" borderId="52" xfId="0" applyNumberFormat="1" applyBorder="1" applyAlignment="1">
      <alignment horizontal="center" vertical="center"/>
    </xf>
    <xf numFmtId="2" fontId="0" fillId="0" borderId="55" xfId="0" applyNumberFormat="1" applyBorder="1" applyAlignment="1">
      <alignment horizontal="center" vertical="center"/>
    </xf>
    <xf numFmtId="2" fontId="0" fillId="0" borderId="53" xfId="0" applyNumberFormat="1" applyBorder="1" applyAlignment="1">
      <alignment horizontal="center" vertical="center"/>
    </xf>
    <xf numFmtId="2" fontId="0" fillId="26" borderId="18" xfId="0" applyNumberFormat="1" applyFill="1" applyBorder="1" applyAlignment="1">
      <alignment horizontal="center" vertical="center"/>
    </xf>
    <xf numFmtId="2" fontId="0" fillId="26" borderId="52" xfId="0" applyNumberFormat="1" applyFill="1" applyBorder="1" applyAlignment="1">
      <alignment horizontal="center" vertical="center"/>
    </xf>
    <xf numFmtId="2" fontId="0" fillId="26" borderId="55" xfId="0" applyNumberFormat="1" applyFill="1" applyBorder="1" applyAlignment="1">
      <alignment horizontal="center" vertical="center"/>
    </xf>
    <xf numFmtId="2" fontId="0" fillId="26" borderId="53" xfId="0" applyNumberFormat="1" applyFill="1" applyBorder="1" applyAlignment="1">
      <alignment horizontal="center" vertical="center"/>
    </xf>
    <xf numFmtId="2" fontId="75" fillId="26" borderId="53" xfId="0" applyNumberFormat="1" applyFont="1" applyFill="1" applyBorder="1" applyAlignment="1">
      <alignment horizontal="center" vertical="center"/>
    </xf>
    <xf numFmtId="2" fontId="75" fillId="0" borderId="53" xfId="0" applyNumberFormat="1" applyFont="1" applyBorder="1" applyAlignment="1">
      <alignment horizontal="center" vertical="center"/>
    </xf>
    <xf numFmtId="2" fontId="79" fillId="26" borderId="18" xfId="0" applyNumberFormat="1" applyFont="1" applyFill="1" applyBorder="1" applyAlignment="1">
      <alignment horizontal="center" vertical="center"/>
    </xf>
    <xf numFmtId="2" fontId="79" fillId="26" borderId="52" xfId="0" applyNumberFormat="1" applyFont="1" applyFill="1" applyBorder="1" applyAlignment="1">
      <alignment horizontal="center" vertical="center"/>
    </xf>
    <xf numFmtId="2" fontId="79" fillId="26" borderId="53" xfId="0" applyNumberFormat="1" applyFont="1" applyFill="1" applyBorder="1" applyAlignment="1">
      <alignment horizontal="center" vertical="center"/>
    </xf>
    <xf numFmtId="2" fontId="79" fillId="26" borderId="55" xfId="0" applyNumberFormat="1" applyFont="1" applyFill="1" applyBorder="1" applyAlignment="1">
      <alignment horizontal="center" vertical="center"/>
    </xf>
    <xf numFmtId="2" fontId="80" fillId="0" borderId="18" xfId="0" applyNumberFormat="1" applyFont="1" applyBorder="1" applyAlignment="1">
      <alignment horizontal="center" vertical="center"/>
    </xf>
    <xf numFmtId="2" fontId="80" fillId="0" borderId="52" xfId="0" applyNumberFormat="1" applyFont="1" applyBorder="1" applyAlignment="1">
      <alignment horizontal="center" vertical="center"/>
    </xf>
    <xf numFmtId="2" fontId="80" fillId="0" borderId="55" xfId="0" applyNumberFormat="1" applyFont="1" applyBorder="1" applyAlignment="1">
      <alignment horizontal="center" vertical="center"/>
    </xf>
    <xf numFmtId="0" fontId="80" fillId="0" borderId="18" xfId="0" applyFont="1" applyBorder="1" applyAlignment="1">
      <alignment horizontal="center" vertical="center"/>
    </xf>
    <xf numFmtId="0" fontId="80" fillId="0" borderId="52" xfId="0" applyFont="1" applyBorder="1" applyAlignment="1">
      <alignment horizontal="center" vertical="center"/>
    </xf>
    <xf numFmtId="167" fontId="0" fillId="0" borderId="52" xfId="0" applyNumberFormat="1" applyBorder="1" applyAlignment="1">
      <alignment horizontal="center"/>
    </xf>
    <xf numFmtId="1" fontId="75" fillId="0" borderId="18" xfId="0" applyNumberFormat="1" applyFont="1" applyBorder="1" applyAlignment="1">
      <alignment horizontal="center" vertical="center"/>
    </xf>
    <xf numFmtId="1" fontId="75" fillId="0" borderId="52" xfId="0" applyNumberFormat="1" applyFont="1" applyBorder="1" applyAlignment="1">
      <alignment horizontal="center" vertical="center"/>
    </xf>
    <xf numFmtId="1" fontId="75" fillId="0" borderId="55" xfId="0" applyNumberFormat="1" applyFont="1" applyBorder="1" applyAlignment="1">
      <alignment horizontal="center" vertical="center"/>
    </xf>
    <xf numFmtId="1" fontId="75" fillId="0" borderId="53" xfId="0" applyNumberFormat="1" applyFont="1" applyBorder="1" applyAlignment="1">
      <alignment horizontal="center" vertical="center"/>
    </xf>
    <xf numFmtId="167" fontId="0" fillId="0" borderId="55" xfId="0" applyNumberFormat="1" applyBorder="1" applyAlignment="1">
      <alignment horizontal="center"/>
    </xf>
    <xf numFmtId="167" fontId="0" fillId="0" borderId="54" xfId="0" applyNumberFormat="1" applyBorder="1" applyAlignment="1">
      <alignment horizontal="center"/>
    </xf>
    <xf numFmtId="0" fontId="80" fillId="0" borderId="55" xfId="0" applyFont="1" applyBorder="1" applyAlignment="1">
      <alignment horizontal="center" vertical="center"/>
    </xf>
    <xf numFmtId="0" fontId="83" fillId="0" borderId="0" xfId="0" applyFont="1"/>
    <xf numFmtId="2" fontId="0" fillId="0" borderId="52" xfId="0" applyNumberFormat="1" applyBorder="1"/>
    <xf numFmtId="0" fontId="0" fillId="0" borderId="53" xfId="0" applyBorder="1"/>
    <xf numFmtId="0" fontId="43" fillId="27" borderId="52" xfId="0" applyFont="1" applyFill="1" applyBorder="1" applyAlignment="1">
      <alignment horizontal="center" vertical="center" wrapText="1"/>
    </xf>
    <xf numFmtId="164" fontId="0" fillId="0" borderId="52" xfId="80" applyFont="1" applyBorder="1"/>
    <xf numFmtId="0" fontId="22" fillId="0" borderId="52" xfId="0" applyFont="1" applyBorder="1"/>
    <xf numFmtId="164" fontId="36" fillId="0" borderId="0" xfId="80" applyFont="1"/>
    <xf numFmtId="164" fontId="50" fillId="0" borderId="0" xfId="80" applyFont="1"/>
    <xf numFmtId="164" fontId="40" fillId="0" borderId="0" xfId="80" applyFont="1"/>
    <xf numFmtId="164" fontId="40" fillId="0" borderId="0" xfId="80" applyFont="1" applyAlignment="1">
      <alignment horizontal="right"/>
    </xf>
    <xf numFmtId="2" fontId="22" fillId="0" borderId="52" xfId="0" applyNumberFormat="1" applyFont="1" applyBorder="1"/>
    <xf numFmtId="0" fontId="25" fillId="0" borderId="0" xfId="0" applyFont="1" applyAlignment="1">
      <alignment wrapText="1"/>
    </xf>
    <xf numFmtId="0" fontId="0" fillId="0" borderId="54" xfId="0" applyBorder="1"/>
    <xf numFmtId="0" fontId="36" fillId="0" borderId="52" xfId="54" applyFont="1" applyBorder="1"/>
    <xf numFmtId="0" fontId="25" fillId="0" borderId="52" xfId="0" applyFont="1" applyBorder="1"/>
    <xf numFmtId="2" fontId="29" fillId="0" borderId="0" xfId="54" applyNumberFormat="1" applyFont="1"/>
    <xf numFmtId="164" fontId="36" fillId="0" borderId="0" xfId="54" applyNumberFormat="1" applyFont="1"/>
    <xf numFmtId="164" fontId="36" fillId="29" borderId="0" xfId="54" applyNumberFormat="1" applyFont="1" applyFill="1"/>
    <xf numFmtId="164" fontId="0" fillId="0" borderId="0" xfId="0" applyNumberFormat="1"/>
    <xf numFmtId="0" fontId="0" fillId="0" borderId="72" xfId="0" applyBorder="1"/>
    <xf numFmtId="10" fontId="7" fillId="0" borderId="0" xfId="0" applyNumberFormat="1" applyFont="1"/>
    <xf numFmtId="0" fontId="12" fillId="31" borderId="0" xfId="54" applyFill="1"/>
    <xf numFmtId="164" fontId="12" fillId="0" borderId="0" xfId="54" applyNumberFormat="1"/>
    <xf numFmtId="0" fontId="12" fillId="24" borderId="0" xfId="54" applyFill="1"/>
    <xf numFmtId="0" fontId="14" fillId="24" borderId="0" xfId="68" applyFont="1" applyFill="1"/>
    <xf numFmtId="2" fontId="14" fillId="24" borderId="0" xfId="68" applyNumberFormat="1" applyFont="1" applyFill="1"/>
    <xf numFmtId="0" fontId="23" fillId="0" borderId="0" xfId="0" applyFont="1"/>
    <xf numFmtId="0" fontId="86" fillId="0" borderId="0" xfId="0" applyFont="1"/>
    <xf numFmtId="0" fontId="0" fillId="0" borderId="0" xfId="69" applyFont="1" applyAlignment="1">
      <alignment vertical="center"/>
    </xf>
    <xf numFmtId="0" fontId="0" fillId="0" borderId="0" xfId="68" applyFont="1"/>
    <xf numFmtId="0" fontId="36" fillId="0" borderId="0" xfId="54" applyFont="1" applyAlignment="1">
      <alignment horizontal="center"/>
    </xf>
    <xf numFmtId="0" fontId="28" fillId="0" borderId="0" xfId="54" applyFont="1" applyAlignment="1">
      <alignment horizontal="right"/>
    </xf>
    <xf numFmtId="0" fontId="36" fillId="0" borderId="52" xfId="0" applyFont="1" applyBorder="1"/>
    <xf numFmtId="164" fontId="36" fillId="0" borderId="52" xfId="80" applyFont="1" applyBorder="1"/>
    <xf numFmtId="0" fontId="28" fillId="0" borderId="52" xfId="54" applyFont="1" applyBorder="1" applyAlignment="1">
      <alignment horizontal="center" vertical="top" wrapText="1"/>
    </xf>
    <xf numFmtId="164" fontId="28" fillId="0" borderId="52" xfId="80" applyFont="1" applyBorder="1" applyAlignment="1">
      <alignment horizontal="center" vertical="top" wrapText="1"/>
    </xf>
    <xf numFmtId="0" fontId="28" fillId="0" borderId="89" xfId="54" applyFont="1" applyBorder="1" applyAlignment="1">
      <alignment horizontal="center" vertical="top" wrapText="1"/>
    </xf>
    <xf numFmtId="0" fontId="28" fillId="0" borderId="90" xfId="54" applyFont="1" applyBorder="1" applyAlignment="1">
      <alignment vertical="top" wrapText="1"/>
    </xf>
    <xf numFmtId="0" fontId="28" fillId="0" borderId="91" xfId="54" applyFont="1" applyBorder="1" applyAlignment="1">
      <alignment horizontal="center" vertical="top" wrapText="1"/>
    </xf>
    <xf numFmtId="0" fontId="28" fillId="0" borderId="25" xfId="54" applyFont="1" applyBorder="1" applyAlignment="1">
      <alignment horizontal="center" vertical="top" wrapText="1"/>
    </xf>
    <xf numFmtId="0" fontId="28" fillId="0" borderId="83" xfId="54" applyFont="1" applyBorder="1" applyAlignment="1">
      <alignment vertical="top" wrapText="1"/>
    </xf>
    <xf numFmtId="0" fontId="28" fillId="0" borderId="52" xfId="0" applyFont="1" applyBorder="1"/>
    <xf numFmtId="164" fontId="34" fillId="0" borderId="52" xfId="80" applyFont="1" applyBorder="1"/>
    <xf numFmtId="164" fontId="28" fillId="0" borderId="52" xfId="80" applyFont="1" applyBorder="1"/>
    <xf numFmtId="0" fontId="12" fillId="0" borderId="53" xfId="54" applyBorder="1"/>
    <xf numFmtId="0" fontId="8" fillId="0" borderId="53" xfId="54" applyFont="1" applyBorder="1"/>
    <xf numFmtId="0" fontId="12" fillId="0" borderId="0" xfId="54" applyAlignment="1">
      <alignment horizontal="center" vertical="center"/>
    </xf>
    <xf numFmtId="170" fontId="28" fillId="0" borderId="52" xfId="80" applyNumberFormat="1" applyFont="1" applyBorder="1" applyAlignment="1">
      <alignment horizontal="center" vertical="center"/>
    </xf>
    <xf numFmtId="0" fontId="28" fillId="0" borderId="0" xfId="54" applyFont="1" applyAlignment="1">
      <alignment horizontal="center" vertical="center"/>
    </xf>
    <xf numFmtId="0" fontId="34" fillId="30" borderId="52" xfId="54" applyFont="1" applyFill="1" applyBorder="1"/>
    <xf numFmtId="164" fontId="28" fillId="0" borderId="52" xfId="0" applyNumberFormat="1" applyFont="1" applyBorder="1"/>
    <xf numFmtId="2" fontId="28" fillId="0" borderId="52" xfId="0" applyNumberFormat="1" applyFont="1" applyBorder="1"/>
    <xf numFmtId="1" fontId="28" fillId="0" borderId="52" xfId="0" applyNumberFormat="1" applyFont="1" applyBorder="1"/>
    <xf numFmtId="164" fontId="28" fillId="0" borderId="0" xfId="80" applyFont="1"/>
    <xf numFmtId="164" fontId="28" fillId="24" borderId="0" xfId="80" applyFont="1" applyFill="1"/>
    <xf numFmtId="166" fontId="34" fillId="0" borderId="52" xfId="0" applyNumberFormat="1" applyFont="1" applyBorder="1"/>
    <xf numFmtId="0" fontId="28" fillId="0" borderId="52" xfId="0" applyFont="1" applyBorder="1" applyAlignment="1">
      <alignment wrapText="1"/>
    </xf>
    <xf numFmtId="164" fontId="28" fillId="0" borderId="52" xfId="80" applyFont="1" applyFill="1" applyBorder="1" applyAlignment="1">
      <alignment horizontal="center" vertical="top" wrapText="1"/>
    </xf>
    <xf numFmtId="0" fontId="28" fillId="0" borderId="15" xfId="54" applyFont="1" applyBorder="1" applyAlignment="1">
      <alignment horizontal="center" vertical="top" wrapText="1"/>
    </xf>
    <xf numFmtId="0" fontId="28" fillId="0" borderId="52" xfId="54" applyFont="1" applyBorder="1" applyAlignment="1">
      <alignment vertical="top" wrapText="1"/>
    </xf>
    <xf numFmtId="164" fontId="28" fillId="0" borderId="53" xfId="80" applyFont="1" applyBorder="1"/>
    <xf numFmtId="0" fontId="28" fillId="0" borderId="52" xfId="54" applyFont="1" applyBorder="1" applyAlignment="1">
      <alignment horizontal="left" vertical="top" wrapText="1" indent="1"/>
    </xf>
    <xf numFmtId="0" fontId="28" fillId="0" borderId="24" xfId="54" applyFont="1" applyBorder="1" applyAlignment="1">
      <alignment horizontal="center" vertical="top" wrapText="1"/>
    </xf>
    <xf numFmtId="0" fontId="28" fillId="0" borderId="0" xfId="54" applyFont="1" applyAlignment="1">
      <alignment wrapText="1"/>
    </xf>
    <xf numFmtId="0" fontId="40" fillId="0" borderId="16" xfId="54" applyFont="1" applyBorder="1" applyAlignment="1">
      <alignment horizontal="center" wrapText="1"/>
    </xf>
    <xf numFmtId="0" fontId="40" fillId="0" borderId="52" xfId="54" applyFont="1" applyBorder="1" applyAlignment="1">
      <alignment horizontal="center" wrapText="1"/>
    </xf>
    <xf numFmtId="0" fontId="34" fillId="0" borderId="0" xfId="0" applyFont="1"/>
    <xf numFmtId="0" fontId="34" fillId="0" borderId="51" xfId="0" applyFont="1" applyBorder="1"/>
    <xf numFmtId="0" fontId="34" fillId="0" borderId="0" xfId="0" applyFont="1" applyAlignment="1">
      <alignment horizontal="right" vertical="center"/>
    </xf>
    <xf numFmtId="0" fontId="28" fillId="0" borderId="52" xfId="54" applyFont="1" applyBorder="1" applyAlignment="1">
      <alignment horizontal="center" vertical="center"/>
    </xf>
    <xf numFmtId="0" fontId="28" fillId="0" borderId="0" xfId="54" applyFont="1" applyAlignment="1">
      <alignment horizontal="center"/>
    </xf>
    <xf numFmtId="0" fontId="28" fillId="0" borderId="52" xfId="54" applyFont="1" applyBorder="1"/>
    <xf numFmtId="164" fontId="28" fillId="0" borderId="52" xfId="80" applyFont="1" applyBorder="1" applyAlignment="1">
      <alignment horizontal="center" vertical="center"/>
    </xf>
    <xf numFmtId="2" fontId="34" fillId="0" borderId="0" xfId="54" applyNumberFormat="1" applyFont="1"/>
    <xf numFmtId="2" fontId="28" fillId="0" borderId="0" xfId="0" applyNumberFormat="1" applyFont="1"/>
    <xf numFmtId="0" fontId="28" fillId="24" borderId="0" xfId="0" applyFont="1" applyFill="1"/>
    <xf numFmtId="167" fontId="28" fillId="0" borderId="0" xfId="0" applyNumberFormat="1" applyFont="1"/>
    <xf numFmtId="2" fontId="28" fillId="0" borderId="0" xfId="54" applyNumberFormat="1" applyFont="1"/>
    <xf numFmtId="2" fontId="28" fillId="0" borderId="53" xfId="0" applyNumberFormat="1" applyFont="1" applyBorder="1"/>
    <xf numFmtId="2" fontId="34" fillId="0" borderId="52" xfId="0" applyNumberFormat="1" applyFont="1" applyBorder="1"/>
    <xf numFmtId="2" fontId="34" fillId="0" borderId="53" xfId="0" applyNumberFormat="1" applyFont="1" applyBorder="1"/>
    <xf numFmtId="0" fontId="28" fillId="0" borderId="53" xfId="0" applyFont="1" applyBorder="1"/>
    <xf numFmtId="164" fontId="28" fillId="0" borderId="0" xfId="80" applyFont="1" applyBorder="1"/>
    <xf numFmtId="49" fontId="28" fillId="0" borderId="0" xfId="54" applyNumberFormat="1" applyFont="1" applyAlignment="1">
      <alignment vertical="center"/>
    </xf>
    <xf numFmtId="0" fontId="28" fillId="0" borderId="0" xfId="54" applyFont="1" applyAlignment="1">
      <alignment horizontal="left"/>
    </xf>
    <xf numFmtId="0" fontId="28" fillId="0" borderId="0" xfId="54" applyFont="1" applyAlignment="1">
      <alignment vertical="center"/>
    </xf>
    <xf numFmtId="164" fontId="28" fillId="29" borderId="52" xfId="80" applyFont="1" applyFill="1" applyBorder="1"/>
    <xf numFmtId="0" fontId="28" fillId="0" borderId="54" xfId="0" applyFont="1" applyBorder="1"/>
    <xf numFmtId="164" fontId="28" fillId="0" borderId="52" xfId="80" applyFont="1" applyFill="1" applyBorder="1" applyAlignment="1">
      <alignment horizontal="center" vertical="center"/>
    </xf>
    <xf numFmtId="0" fontId="28" fillId="0" borderId="52" xfId="0" applyFont="1" applyBorder="1" applyAlignment="1">
      <alignment horizontal="center" vertical="center"/>
    </xf>
    <xf numFmtId="0" fontId="28" fillId="0" borderId="52" xfId="0" applyFont="1" applyBorder="1" applyAlignment="1">
      <alignment horizontal="center" vertical="center" wrapText="1"/>
    </xf>
    <xf numFmtId="0" fontId="40" fillId="0" borderId="52" xfId="0" applyFont="1" applyBorder="1"/>
    <xf numFmtId="0" fontId="40" fillId="0" borderId="52" xfId="54" applyFont="1" applyBorder="1" applyAlignment="1">
      <alignment horizontal="center" vertical="center"/>
    </xf>
    <xf numFmtId="164" fontId="40" fillId="0" borderId="52" xfId="80" applyFont="1" applyBorder="1" applyAlignment="1">
      <alignment horizontal="center" vertical="center" wrapText="1"/>
    </xf>
    <xf numFmtId="170" fontId="40" fillId="0" borderId="52" xfId="80" applyNumberFormat="1" applyFont="1" applyBorder="1" applyAlignment="1">
      <alignment horizontal="center" vertical="center"/>
    </xf>
    <xf numFmtId="164" fontId="40" fillId="0" borderId="52" xfId="80" applyFont="1" applyBorder="1"/>
    <xf numFmtId="164" fontId="43" fillId="0" borderId="52" xfId="80" applyFont="1" applyBorder="1" applyAlignment="1">
      <alignment horizontal="center" vertical="center" wrapText="1"/>
    </xf>
    <xf numFmtId="164" fontId="40" fillId="0" borderId="52" xfId="80" applyFont="1" applyBorder="1" applyAlignment="1">
      <alignment wrapText="1"/>
    </xf>
    <xf numFmtId="170" fontId="43" fillId="0" borderId="52" xfId="80" applyNumberFormat="1" applyFont="1" applyBorder="1" applyAlignment="1">
      <alignment horizontal="center" vertical="center" wrapText="1"/>
    </xf>
    <xf numFmtId="170" fontId="40" fillId="0" borderId="52" xfId="80" applyNumberFormat="1" applyFont="1" applyBorder="1" applyAlignment="1">
      <alignment horizontal="left" vertical="center" wrapText="1"/>
    </xf>
    <xf numFmtId="170" fontId="40" fillId="0" borderId="52" xfId="80" applyNumberFormat="1" applyFont="1" applyBorder="1" applyAlignment="1">
      <alignment horizontal="center" vertical="center" wrapText="1"/>
    </xf>
    <xf numFmtId="170" fontId="40" fillId="24" borderId="52" xfId="80" applyNumberFormat="1" applyFont="1" applyFill="1" applyBorder="1" applyAlignment="1">
      <alignment horizontal="center" vertical="center"/>
    </xf>
    <xf numFmtId="164" fontId="40" fillId="24" borderId="52" xfId="80" applyFont="1" applyFill="1" applyBorder="1" applyAlignment="1">
      <alignment horizontal="center" vertical="center"/>
    </xf>
    <xf numFmtId="170" fontId="40" fillId="24" borderId="52" xfId="80" applyNumberFormat="1" applyFont="1" applyFill="1" applyBorder="1" applyAlignment="1">
      <alignment horizontal="center" vertical="center" wrapText="1"/>
    </xf>
    <xf numFmtId="164" fontId="40" fillId="24" borderId="52" xfId="80" applyFont="1" applyFill="1" applyBorder="1" applyAlignment="1">
      <alignment horizontal="center" vertical="center" wrapText="1"/>
    </xf>
    <xf numFmtId="164" fontId="40" fillId="24" borderId="52" xfId="80" applyFont="1" applyFill="1" applyBorder="1" applyAlignment="1">
      <alignment horizontal="left" vertical="center" wrapText="1"/>
    </xf>
    <xf numFmtId="164" fontId="40" fillId="0" borderId="52" xfId="80" applyFont="1" applyFill="1" applyBorder="1" applyAlignment="1">
      <alignment horizontal="center" vertical="center" wrapText="1"/>
    </xf>
    <xf numFmtId="0" fontId="40" fillId="0" borderId="0" xfId="0" applyFont="1"/>
    <xf numFmtId="0" fontId="40" fillId="32" borderId="52" xfId="0" applyFont="1" applyFill="1" applyBorder="1" applyAlignment="1">
      <alignment horizontal="center" vertical="center"/>
    </xf>
    <xf numFmtId="0" fontId="40" fillId="32" borderId="52" xfId="0" applyFont="1" applyFill="1" applyBorder="1" applyAlignment="1">
      <alignment horizontal="left" vertical="center"/>
    </xf>
    <xf numFmtId="0" fontId="0" fillId="32" borderId="52" xfId="0" applyFill="1" applyBorder="1"/>
    <xf numFmtId="0" fontId="33" fillId="33" borderId="52" xfId="0" applyFont="1" applyFill="1" applyBorder="1"/>
    <xf numFmtId="0" fontId="40" fillId="33" borderId="52" xfId="0" applyFont="1" applyFill="1" applyBorder="1" applyAlignment="1">
      <alignment horizontal="center" vertical="center"/>
    </xf>
    <xf numFmtId="166" fontId="33" fillId="33" borderId="52" xfId="0" applyNumberFormat="1" applyFont="1" applyFill="1" applyBorder="1"/>
    <xf numFmtId="164" fontId="28" fillId="34" borderId="52" xfId="80" applyFont="1" applyFill="1" applyBorder="1"/>
    <xf numFmtId="164" fontId="28" fillId="37" borderId="52" xfId="80" applyFont="1" applyFill="1" applyBorder="1"/>
    <xf numFmtId="2" fontId="40" fillId="33" borderId="52" xfId="0" applyNumberFormat="1" applyFont="1" applyFill="1" applyBorder="1" applyAlignment="1">
      <alignment horizontal="center" vertical="center"/>
    </xf>
    <xf numFmtId="0" fontId="28" fillId="0" borderId="0" xfId="54" applyFont="1" applyAlignment="1">
      <alignment horizontal="right" wrapText="1"/>
    </xf>
    <xf numFmtId="0" fontId="28" fillId="35" borderId="52" xfId="54" applyFont="1" applyFill="1" applyBorder="1" applyAlignment="1">
      <alignment horizontal="left" vertical="top" wrapText="1"/>
    </xf>
    <xf numFmtId="0" fontId="28" fillId="35" borderId="52" xfId="54" applyFont="1" applyFill="1" applyBorder="1" applyAlignment="1">
      <alignment vertical="top" wrapText="1"/>
    </xf>
    <xf numFmtId="0" fontId="28" fillId="35" borderId="52" xfId="54" applyFont="1" applyFill="1" applyBorder="1"/>
    <xf numFmtId="0" fontId="28" fillId="35" borderId="52" xfId="0" applyFont="1" applyFill="1" applyBorder="1"/>
    <xf numFmtId="164" fontId="28" fillId="35" borderId="52" xfId="80" applyFont="1" applyFill="1" applyBorder="1"/>
    <xf numFmtId="164" fontId="28" fillId="35" borderId="52" xfId="0" applyNumberFormat="1" applyFont="1" applyFill="1" applyBorder="1"/>
    <xf numFmtId="0" fontId="28" fillId="0" borderId="80" xfId="54" applyFont="1" applyBorder="1" applyAlignment="1">
      <alignment vertical="top" wrapText="1"/>
    </xf>
    <xf numFmtId="0" fontId="28" fillId="0" borderId="52" xfId="54" applyFont="1" applyBorder="1" applyAlignment="1">
      <alignment vertical="center" wrapText="1"/>
    </xf>
    <xf numFmtId="0" fontId="28" fillId="0" borderId="52" xfId="54" applyFont="1" applyBorder="1" applyAlignment="1">
      <alignment vertical="center"/>
    </xf>
    <xf numFmtId="0" fontId="28" fillId="0" borderId="52" xfId="0" applyFont="1" applyBorder="1" applyAlignment="1">
      <alignment vertical="center"/>
    </xf>
    <xf numFmtId="0" fontId="33" fillId="38" borderId="52" xfId="0" applyFont="1" applyFill="1" applyBorder="1" applyAlignment="1">
      <alignment wrapText="1"/>
    </xf>
    <xf numFmtId="2" fontId="0" fillId="32" borderId="52" xfId="0" applyNumberFormat="1" applyFill="1" applyBorder="1"/>
    <xf numFmtId="1" fontId="33" fillId="33" borderId="52" xfId="0" applyNumberFormat="1" applyFont="1" applyFill="1" applyBorder="1"/>
    <xf numFmtId="1" fontId="33" fillId="0" borderId="52" xfId="0" applyNumberFormat="1" applyFont="1" applyBorder="1"/>
    <xf numFmtId="164" fontId="28" fillId="0" borderId="0" xfId="0" applyNumberFormat="1" applyFont="1"/>
    <xf numFmtId="164" fontId="28" fillId="0" borderId="80" xfId="54" applyNumberFormat="1" applyFont="1" applyBorder="1" applyAlignment="1">
      <alignment vertical="top" wrapText="1"/>
    </xf>
    <xf numFmtId="0" fontId="36" fillId="0" borderId="0" xfId="0" applyFont="1"/>
    <xf numFmtId="0" fontId="7" fillId="0" borderId="11" xfId="0" applyFont="1" applyBorder="1"/>
    <xf numFmtId="0" fontId="81" fillId="24" borderId="52" xfId="0" applyFont="1" applyFill="1" applyBorder="1" applyAlignment="1">
      <alignment horizontal="center" vertical="center" wrapText="1"/>
    </xf>
    <xf numFmtId="0" fontId="34" fillId="24" borderId="52" xfId="0" applyFont="1" applyFill="1" applyBorder="1" applyAlignment="1">
      <alignment horizontal="center" vertical="center" wrapText="1"/>
    </xf>
    <xf numFmtId="0" fontId="35" fillId="0" borderId="52" xfId="0" applyFont="1" applyBorder="1"/>
    <xf numFmtId="2" fontId="36" fillId="0" borderId="52" xfId="0" applyNumberFormat="1" applyFont="1" applyBorder="1"/>
    <xf numFmtId="0" fontId="29" fillId="0" borderId="52" xfId="0" applyFont="1" applyBorder="1"/>
    <xf numFmtId="2" fontId="36" fillId="29" borderId="0" xfId="0" applyNumberFormat="1" applyFont="1" applyFill="1"/>
    <xf numFmtId="2" fontId="29" fillId="0" borderId="52" xfId="0" applyNumberFormat="1" applyFont="1" applyBorder="1"/>
    <xf numFmtId="2" fontId="36" fillId="29" borderId="52" xfId="0" applyNumberFormat="1" applyFont="1" applyFill="1" applyBorder="1"/>
    <xf numFmtId="1" fontId="36" fillId="0" borderId="52" xfId="0" applyNumberFormat="1" applyFont="1" applyBorder="1"/>
    <xf numFmtId="0" fontId="28" fillId="36" borderId="52" xfId="0" applyFont="1" applyFill="1" applyBorder="1"/>
    <xf numFmtId="0" fontId="90" fillId="0" borderId="0" xfId="0" applyFont="1"/>
    <xf numFmtId="166" fontId="41" fillId="0" borderId="0" xfId="54" applyNumberFormat="1" applyFont="1"/>
    <xf numFmtId="0" fontId="28" fillId="0" borderId="52" xfId="0" applyFont="1" applyBorder="1" applyAlignment="1">
      <alignment horizontal="center"/>
    </xf>
    <xf numFmtId="171" fontId="28" fillId="0" borderId="52" xfId="80" applyNumberFormat="1" applyFont="1" applyBorder="1" applyAlignment="1">
      <alignment horizontal="center"/>
    </xf>
    <xf numFmtId="2" fontId="40" fillId="32" borderId="52" xfId="0" applyNumberFormat="1" applyFont="1" applyFill="1" applyBorder="1" applyAlignment="1">
      <alignment horizontal="center" vertical="center"/>
    </xf>
    <xf numFmtId="164" fontId="40" fillId="0" borderId="52" xfId="80" applyFont="1" applyFill="1" applyBorder="1"/>
    <xf numFmtId="164" fontId="28" fillId="0" borderId="52" xfId="80" applyFont="1" applyFill="1" applyBorder="1"/>
    <xf numFmtId="164" fontId="34" fillId="0" borderId="52" xfId="80" applyFont="1" applyFill="1" applyBorder="1"/>
    <xf numFmtId="164" fontId="22" fillId="0" borderId="52" xfId="0" applyNumberFormat="1" applyFont="1" applyBorder="1"/>
    <xf numFmtId="0" fontId="19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164" fontId="34" fillId="0" borderId="0" xfId="80" applyFont="1" applyBorder="1"/>
    <xf numFmtId="164" fontId="28" fillId="0" borderId="0" xfId="80" applyFont="1" applyBorder="1" applyAlignment="1">
      <alignment horizontal="center" vertical="top" wrapText="1"/>
    </xf>
    <xf numFmtId="164" fontId="28" fillId="0" borderId="0" xfId="80" applyFont="1" applyFill="1" applyBorder="1" applyAlignment="1">
      <alignment horizontal="center" vertical="top" wrapText="1"/>
    </xf>
    <xf numFmtId="2" fontId="9" fillId="0" borderId="0" xfId="0" applyNumberFormat="1" applyFont="1" applyAlignment="1">
      <alignment horizontal="right"/>
    </xf>
    <xf numFmtId="2" fontId="32" fillId="0" borderId="0" xfId="0" applyNumberFormat="1" applyFont="1" applyAlignment="1">
      <alignment horizontal="right"/>
    </xf>
    <xf numFmtId="2" fontId="46" fillId="0" borderId="0" xfId="0" applyNumberFormat="1" applyFont="1" applyAlignment="1">
      <alignment horizontal="right"/>
    </xf>
    <xf numFmtId="2" fontId="33" fillId="0" borderId="0" xfId="0" applyNumberFormat="1" applyFont="1" applyAlignment="1">
      <alignment horizontal="right"/>
    </xf>
    <xf numFmtId="2" fontId="9" fillId="0" borderId="0" xfId="0" applyNumberFormat="1" applyFont="1"/>
    <xf numFmtId="0" fontId="40" fillId="0" borderId="52" xfId="0" applyFont="1" applyBorder="1" applyAlignment="1">
      <alignment horizontal="center"/>
    </xf>
    <xf numFmtId="0" fontId="43" fillId="0" borderId="0" xfId="0" applyFont="1"/>
    <xf numFmtId="164" fontId="40" fillId="0" borderId="52" xfId="0" applyNumberFormat="1" applyFont="1" applyBorder="1"/>
    <xf numFmtId="0" fontId="23" fillId="0" borderId="52" xfId="0" applyFont="1" applyBorder="1"/>
    <xf numFmtId="0" fontId="40" fillId="30" borderId="0" xfId="0" applyFont="1" applyFill="1"/>
    <xf numFmtId="10" fontId="40" fillId="30" borderId="0" xfId="0" applyNumberFormat="1" applyFont="1" applyFill="1"/>
    <xf numFmtId="2" fontId="43" fillId="26" borderId="34" xfId="0" applyNumberFormat="1" applyFont="1" applyFill="1" applyBorder="1" applyAlignment="1">
      <alignment horizontal="center" vertical="center" wrapText="1"/>
    </xf>
    <xf numFmtId="2" fontId="43" fillId="26" borderId="27" xfId="0" applyNumberFormat="1" applyFont="1" applyFill="1" applyBorder="1" applyAlignment="1">
      <alignment horizontal="center" vertical="center" wrapText="1"/>
    </xf>
    <xf numFmtId="2" fontId="43" fillId="26" borderId="33" xfId="0" applyNumberFormat="1" applyFont="1" applyFill="1" applyBorder="1" applyAlignment="1">
      <alignment horizontal="center" vertical="center" wrapText="1"/>
    </xf>
    <xf numFmtId="0" fontId="43" fillId="30" borderId="12" xfId="0" applyFont="1" applyFill="1" applyBorder="1"/>
    <xf numFmtId="2" fontId="43" fillId="30" borderId="12" xfId="0" applyNumberFormat="1" applyFont="1" applyFill="1" applyBorder="1"/>
    <xf numFmtId="0" fontId="43" fillId="0" borderId="13" xfId="0" applyFont="1" applyBorder="1" applyAlignment="1">
      <alignment horizontal="left" indent="1"/>
    </xf>
    <xf numFmtId="2" fontId="43" fillId="0" borderId="13" xfId="0" applyNumberFormat="1" applyFont="1" applyBorder="1" applyAlignment="1">
      <alignment horizontal="right"/>
    </xf>
    <xf numFmtId="2" fontId="40" fillId="0" borderId="13" xfId="0" applyNumberFormat="1" applyFont="1" applyBorder="1" applyAlignment="1">
      <alignment horizontal="left" indent="2"/>
    </xf>
    <xf numFmtId="2" fontId="40" fillId="0" borderId="13" xfId="0" applyNumberFormat="1" applyFont="1" applyBorder="1" applyAlignment="1">
      <alignment horizontal="right"/>
    </xf>
    <xf numFmtId="2" fontId="40" fillId="0" borderId="13" xfId="0" applyNumberFormat="1" applyFont="1" applyBorder="1" applyAlignment="1">
      <alignment horizontal="left" wrapText="1" indent="2"/>
    </xf>
    <xf numFmtId="2" fontId="40" fillId="0" borderId="13" xfId="0" applyNumberFormat="1" applyFont="1" applyBorder="1"/>
    <xf numFmtId="2" fontId="43" fillId="0" borderId="13" xfId="0" applyNumberFormat="1" applyFont="1" applyBorder="1" applyAlignment="1">
      <alignment horizontal="left" indent="1"/>
    </xf>
    <xf numFmtId="0" fontId="40" fillId="0" borderId="13" xfId="0" applyFont="1" applyBorder="1" applyAlignment="1">
      <alignment horizontal="left" wrapText="1" indent="2"/>
    </xf>
    <xf numFmtId="2" fontId="40" fillId="0" borderId="21" xfId="0" applyNumberFormat="1" applyFont="1" applyBorder="1" applyAlignment="1">
      <alignment horizontal="left" wrapText="1" indent="2"/>
    </xf>
    <xf numFmtId="2" fontId="40" fillId="0" borderId="21" xfId="0" applyNumberFormat="1" applyFont="1" applyBorder="1" applyAlignment="1">
      <alignment horizontal="right"/>
    </xf>
    <xf numFmtId="2" fontId="91" fillId="0" borderId="21" xfId="0" applyNumberFormat="1" applyFont="1" applyBorder="1" applyAlignment="1">
      <alignment horizontal="right"/>
    </xf>
    <xf numFmtId="0" fontId="43" fillId="0" borderId="0" xfId="0" applyFont="1" applyAlignment="1">
      <alignment horizontal="left" wrapText="1"/>
    </xf>
    <xf numFmtId="0" fontId="43" fillId="0" borderId="0" xfId="0" applyFont="1" applyAlignment="1">
      <alignment horizontal="center" wrapText="1"/>
    </xf>
    <xf numFmtId="0" fontId="40" fillId="0" borderId="0" xfId="0" applyFont="1" applyAlignment="1">
      <alignment horizontal="center"/>
    </xf>
    <xf numFmtId="2" fontId="43" fillId="30" borderId="12" xfId="0" applyNumberFormat="1" applyFont="1" applyFill="1" applyBorder="1" applyAlignment="1">
      <alignment horizontal="right"/>
    </xf>
    <xf numFmtId="2" fontId="91" fillId="0" borderId="0" xfId="0" applyNumberFormat="1" applyFont="1"/>
    <xf numFmtId="2" fontId="40" fillId="0" borderId="29" xfId="0" applyNumberFormat="1" applyFont="1" applyBorder="1" applyAlignment="1">
      <alignment horizontal="right"/>
    </xf>
    <xf numFmtId="0" fontId="43" fillId="39" borderId="72" xfId="0" applyFont="1" applyFill="1" applyBorder="1"/>
    <xf numFmtId="2" fontId="43" fillId="30" borderId="40" xfId="0" applyNumberFormat="1" applyFont="1" applyFill="1" applyBorder="1" applyAlignment="1">
      <alignment horizontal="right"/>
    </xf>
    <xf numFmtId="2" fontId="43" fillId="30" borderId="43" xfId="0" applyNumberFormat="1" applyFont="1" applyFill="1" applyBorder="1" applyAlignment="1">
      <alignment horizontal="right"/>
    </xf>
    <xf numFmtId="2" fontId="43" fillId="0" borderId="30" xfId="0" applyNumberFormat="1" applyFont="1" applyBorder="1" applyAlignment="1">
      <alignment horizontal="right"/>
    </xf>
    <xf numFmtId="2" fontId="43" fillId="0" borderId="36" xfId="0" applyNumberFormat="1" applyFont="1" applyBorder="1" applyAlignment="1">
      <alignment horizontal="right"/>
    </xf>
    <xf numFmtId="2" fontId="40" fillId="0" borderId="30" xfId="0" applyNumberFormat="1" applyFont="1" applyBorder="1" applyAlignment="1">
      <alignment horizontal="right"/>
    </xf>
    <xf numFmtId="2" fontId="40" fillId="0" borderId="36" xfId="0" applyNumberFormat="1" applyFont="1" applyBorder="1" applyAlignment="1">
      <alignment horizontal="right"/>
    </xf>
    <xf numFmtId="0" fontId="43" fillId="0" borderId="52" xfId="0" applyFont="1" applyBorder="1"/>
    <xf numFmtId="0" fontId="40" fillId="0" borderId="57" xfId="0" applyFont="1" applyBorder="1"/>
    <xf numFmtId="2" fontId="40" fillId="0" borderId="41" xfId="0" applyNumberFormat="1" applyFont="1" applyBorder="1"/>
    <xf numFmtId="2" fontId="40" fillId="0" borderId="48" xfId="0" applyNumberFormat="1" applyFont="1" applyBorder="1"/>
    <xf numFmtId="2" fontId="40" fillId="0" borderId="21" xfId="0" applyNumberFormat="1" applyFont="1" applyBorder="1"/>
    <xf numFmtId="0" fontId="43" fillId="26" borderId="34" xfId="0" applyFont="1" applyFill="1" applyBorder="1" applyAlignment="1">
      <alignment horizontal="center" vertical="center" wrapText="1"/>
    </xf>
    <xf numFmtId="0" fontId="43" fillId="26" borderId="27" xfId="0" applyFont="1" applyFill="1" applyBorder="1" applyAlignment="1">
      <alignment horizontal="center" vertical="center" wrapText="1"/>
    </xf>
    <xf numFmtId="2" fontId="43" fillId="30" borderId="72" xfId="0" applyNumberFormat="1" applyFont="1" applyFill="1" applyBorder="1" applyAlignment="1">
      <alignment horizontal="right"/>
    </xf>
    <xf numFmtId="2" fontId="43" fillId="30" borderId="42" xfId="0" applyNumberFormat="1" applyFont="1" applyFill="1" applyBorder="1" applyAlignment="1">
      <alignment horizontal="right"/>
    </xf>
    <xf numFmtId="2" fontId="43" fillId="0" borderId="37" xfId="0" applyNumberFormat="1" applyFont="1" applyBorder="1" applyAlignment="1">
      <alignment horizontal="right"/>
    </xf>
    <xf numFmtId="2" fontId="40" fillId="0" borderId="52" xfId="0" applyNumberFormat="1" applyFont="1" applyBorder="1" applyAlignment="1">
      <alignment horizontal="right"/>
    </xf>
    <xf numFmtId="2" fontId="40" fillId="24" borderId="13" xfId="0" applyNumberFormat="1" applyFont="1" applyFill="1" applyBorder="1" applyAlignment="1">
      <alignment horizontal="right"/>
    </xf>
    <xf numFmtId="2" fontId="40" fillId="0" borderId="30" xfId="0" applyNumberFormat="1" applyFont="1" applyBorder="1" applyAlignment="1">
      <alignment horizontal="right" wrapText="1"/>
    </xf>
    <xf numFmtId="2" fontId="40" fillId="0" borderId="36" xfId="0" applyNumberFormat="1" applyFont="1" applyBorder="1" applyAlignment="1">
      <alignment horizontal="right" wrapText="1"/>
    </xf>
    <xf numFmtId="2" fontId="43" fillId="0" borderId="30" xfId="0" applyNumberFormat="1" applyFont="1" applyBorder="1"/>
    <xf numFmtId="2" fontId="43" fillId="0" borderId="36" xfId="0" applyNumberFormat="1" applyFont="1" applyBorder="1"/>
    <xf numFmtId="2" fontId="43" fillId="24" borderId="13" xfId="0" applyNumberFormat="1" applyFont="1" applyFill="1" applyBorder="1" applyAlignment="1">
      <alignment horizontal="right"/>
    </xf>
    <xf numFmtId="2" fontId="43" fillId="0" borderId="52" xfId="0" applyNumberFormat="1" applyFont="1" applyBorder="1" applyAlignment="1">
      <alignment horizontal="right"/>
    </xf>
    <xf numFmtId="2" fontId="40" fillId="0" borderId="13" xfId="0" applyNumberFormat="1" applyFont="1" applyBorder="1" applyAlignment="1">
      <alignment horizontal="right" wrapText="1"/>
    </xf>
    <xf numFmtId="2" fontId="40" fillId="24" borderId="13" xfId="0" applyNumberFormat="1" applyFont="1" applyFill="1" applyBorder="1" applyAlignment="1">
      <alignment horizontal="right" wrapText="1"/>
    </xf>
    <xf numFmtId="2" fontId="40" fillId="0" borderId="52" xfId="0" applyNumberFormat="1" applyFont="1" applyBorder="1"/>
    <xf numFmtId="2" fontId="40" fillId="0" borderId="32" xfId="0" applyNumberFormat="1" applyFont="1" applyBorder="1" applyAlignment="1">
      <alignment horizontal="left" wrapText="1" indent="2"/>
    </xf>
    <xf numFmtId="2" fontId="40" fillId="0" borderId="50" xfId="0" applyNumberFormat="1" applyFont="1" applyBorder="1" applyAlignment="1">
      <alignment horizontal="right" wrapText="1"/>
    </xf>
    <xf numFmtId="2" fontId="40" fillId="0" borderId="67" xfId="0" applyNumberFormat="1" applyFont="1" applyBorder="1" applyAlignment="1">
      <alignment horizontal="right" wrapText="1"/>
    </xf>
    <xf numFmtId="2" fontId="40" fillId="0" borderId="32" xfId="0" applyNumberFormat="1" applyFont="1" applyBorder="1" applyAlignment="1">
      <alignment horizontal="right" wrapText="1"/>
    </xf>
    <xf numFmtId="2" fontId="40" fillId="24" borderId="32" xfId="0" applyNumberFormat="1" applyFont="1" applyFill="1" applyBorder="1" applyAlignment="1">
      <alignment horizontal="right" wrapText="1"/>
    </xf>
    <xf numFmtId="2" fontId="40" fillId="0" borderId="38" xfId="0" applyNumberFormat="1" applyFont="1" applyBorder="1" applyAlignment="1">
      <alignment horizontal="left" wrapText="1" indent="2"/>
    </xf>
    <xf numFmtId="0" fontId="40" fillId="0" borderId="68" xfId="0" applyFont="1" applyBorder="1"/>
    <xf numFmtId="2" fontId="40" fillId="0" borderId="10" xfId="0" applyNumberFormat="1" applyFont="1" applyBorder="1" applyAlignment="1">
      <alignment horizontal="right" wrapText="1"/>
    </xf>
    <xf numFmtId="2" fontId="40" fillId="0" borderId="11" xfId="0" applyNumberFormat="1" applyFont="1" applyBorder="1" applyAlignment="1">
      <alignment horizontal="right" wrapText="1"/>
    </xf>
    <xf numFmtId="2" fontId="40" fillId="0" borderId="38" xfId="0" applyNumberFormat="1" applyFont="1" applyBorder="1" applyAlignment="1">
      <alignment horizontal="right" wrapText="1"/>
    </xf>
    <xf numFmtId="0" fontId="43" fillId="0" borderId="27" xfId="0" applyFont="1" applyBorder="1" applyAlignment="1">
      <alignment horizontal="left" wrapText="1" indent="1"/>
    </xf>
    <xf numFmtId="0" fontId="43" fillId="0" borderId="27" xfId="0" applyFont="1" applyBorder="1"/>
    <xf numFmtId="4" fontId="43" fillId="0" borderId="34" xfId="0" applyNumberFormat="1" applyFont="1" applyBorder="1"/>
    <xf numFmtId="4" fontId="43" fillId="0" borderId="33" xfId="0" applyNumberFormat="1" applyFont="1" applyBorder="1"/>
    <xf numFmtId="4" fontId="43" fillId="0" borderId="27" xfId="0" applyNumberFormat="1" applyFont="1" applyBorder="1"/>
    <xf numFmtId="0" fontId="43" fillId="30" borderId="31" xfId="0" applyFont="1" applyFill="1" applyBorder="1" applyAlignment="1">
      <alignment wrapText="1"/>
    </xf>
    <xf numFmtId="9" fontId="43" fillId="30" borderId="42" xfId="0" applyNumberFormat="1" applyFont="1" applyFill="1" applyBorder="1"/>
    <xf numFmtId="9" fontId="40" fillId="0" borderId="72" xfId="0" applyNumberFormat="1" applyFont="1" applyBorder="1"/>
    <xf numFmtId="0" fontId="43" fillId="30" borderId="49" xfId="0" applyFont="1" applyFill="1" applyBorder="1"/>
    <xf numFmtId="10" fontId="43" fillId="30" borderId="0" xfId="0" applyNumberFormat="1" applyFont="1" applyFill="1"/>
    <xf numFmtId="10" fontId="43" fillId="30" borderId="88" xfId="0" applyNumberFormat="1" applyFont="1" applyFill="1" applyBorder="1"/>
    <xf numFmtId="0" fontId="40" fillId="0" borderId="13" xfId="0" applyFont="1" applyBorder="1" applyAlignment="1">
      <alignment horizontal="left" wrapText="1" indent="1"/>
    </xf>
    <xf numFmtId="0" fontId="40" fillId="0" borderId="30" xfId="0" applyFont="1" applyBorder="1"/>
    <xf numFmtId="0" fontId="40" fillId="0" borderId="36" xfId="0" applyFont="1" applyBorder="1"/>
    <xf numFmtId="0" fontId="43" fillId="30" borderId="21" xfId="0" applyFont="1" applyFill="1" applyBorder="1" applyAlignment="1">
      <alignment wrapText="1"/>
    </xf>
    <xf numFmtId="0" fontId="43" fillId="30" borderId="41" xfId="0" applyFont="1" applyFill="1" applyBorder="1"/>
    <xf numFmtId="0" fontId="43" fillId="30" borderId="48" xfId="0" applyFont="1" applyFill="1" applyBorder="1"/>
    <xf numFmtId="10" fontId="43" fillId="30" borderId="21" xfId="0" applyNumberFormat="1" applyFont="1" applyFill="1" applyBorder="1"/>
    <xf numFmtId="0" fontId="40" fillId="0" borderId="0" xfId="0" applyFont="1" applyAlignment="1">
      <alignment horizontal="left"/>
    </xf>
    <xf numFmtId="0" fontId="40" fillId="0" borderId="0" xfId="0" applyFont="1" applyAlignment="1">
      <alignment wrapText="1"/>
    </xf>
    <xf numFmtId="4" fontId="43" fillId="0" borderId="0" xfId="0" applyNumberFormat="1" applyFont="1"/>
    <xf numFmtId="2" fontId="40" fillId="0" borderId="0" xfId="0" applyNumberFormat="1" applyFont="1"/>
    <xf numFmtId="0" fontId="40" fillId="0" borderId="22" xfId="0" applyFont="1" applyBorder="1"/>
    <xf numFmtId="0" fontId="43" fillId="0" borderId="0" xfId="0" applyFont="1" applyAlignment="1">
      <alignment horizontal="left"/>
    </xf>
    <xf numFmtId="4" fontId="43" fillId="0" borderId="0" xfId="0" applyNumberFormat="1" applyFont="1" applyAlignment="1">
      <alignment horizontal="left"/>
    </xf>
    <xf numFmtId="2" fontId="40" fillId="0" borderId="0" xfId="0" applyNumberFormat="1" applyFont="1" applyAlignment="1">
      <alignment horizontal="center"/>
    </xf>
    <xf numFmtId="2" fontId="43" fillId="0" borderId="0" xfId="0" applyNumberFormat="1" applyFont="1" applyAlignment="1">
      <alignment horizontal="left"/>
    </xf>
    <xf numFmtId="0" fontId="40" fillId="30" borderId="0" xfId="0" applyFont="1" applyFill="1" applyAlignment="1">
      <alignment horizontal="left" vertical="justify" wrapText="1"/>
    </xf>
    <xf numFmtId="0" fontId="43" fillId="30" borderId="0" xfId="0" applyFont="1" applyFill="1" applyAlignment="1">
      <alignment horizontal="left" vertical="justify" wrapText="1"/>
    </xf>
    <xf numFmtId="4" fontId="40" fillId="30" borderId="0" xfId="0" applyNumberFormat="1" applyFont="1" applyFill="1"/>
    <xf numFmtId="10" fontId="40" fillId="30" borderId="0" xfId="0" applyNumberFormat="1" applyFont="1" applyFill="1" applyAlignment="1">
      <alignment horizontal="right"/>
    </xf>
    <xf numFmtId="0" fontId="43" fillId="26" borderId="29" xfId="0" applyFont="1" applyFill="1" applyBorder="1" applyAlignment="1">
      <alignment horizontal="center" vertical="center" wrapText="1"/>
    </xf>
    <xf numFmtId="0" fontId="43" fillId="30" borderId="31" xfId="0" applyFont="1" applyFill="1" applyBorder="1" applyAlignment="1">
      <alignment horizontal="left" vertical="center"/>
    </xf>
    <xf numFmtId="0" fontId="43" fillId="39" borderId="52" xfId="0" applyFont="1" applyFill="1" applyBorder="1"/>
    <xf numFmtId="2" fontId="43" fillId="30" borderId="42" xfId="0" applyNumberFormat="1" applyFont="1" applyFill="1" applyBorder="1" applyAlignment="1">
      <alignment wrapText="1"/>
    </xf>
    <xf numFmtId="2" fontId="43" fillId="30" borderId="49" xfId="0" applyNumberFormat="1" applyFont="1" applyFill="1" applyBorder="1" applyAlignment="1">
      <alignment wrapText="1"/>
    </xf>
    <xf numFmtId="2" fontId="43" fillId="30" borderId="12" xfId="0" applyNumberFormat="1" applyFont="1" applyFill="1" applyBorder="1" applyAlignment="1">
      <alignment horizontal="right" wrapText="1"/>
    </xf>
    <xf numFmtId="0" fontId="43" fillId="0" borderId="13" xfId="0" applyFont="1" applyBorder="1" applyAlignment="1">
      <alignment horizontal="left" vertical="justify" wrapText="1"/>
    </xf>
    <xf numFmtId="2" fontId="43" fillId="0" borderId="30" xfId="0" applyNumberFormat="1" applyFont="1" applyBorder="1" applyAlignment="1">
      <alignment wrapText="1"/>
    </xf>
    <xf numFmtId="2" fontId="43" fillId="0" borderId="67" xfId="0" applyNumberFormat="1" applyFont="1" applyBorder="1" applyAlignment="1">
      <alignment wrapText="1"/>
    </xf>
    <xf numFmtId="2" fontId="43" fillId="0" borderId="13" xfId="0" applyNumberFormat="1" applyFont="1" applyBorder="1" applyAlignment="1">
      <alignment horizontal="right" wrapText="1"/>
    </xf>
    <xf numFmtId="4" fontId="43" fillId="0" borderId="13" xfId="0" applyNumberFormat="1" applyFont="1" applyBorder="1" applyAlignment="1">
      <alignment horizontal="right" wrapText="1"/>
    </xf>
    <xf numFmtId="2" fontId="40" fillId="0" borderId="30" xfId="0" applyNumberFormat="1" applyFont="1" applyBorder="1" applyAlignment="1">
      <alignment wrapText="1"/>
    </xf>
    <xf numFmtId="2" fontId="40" fillId="0" borderId="36" xfId="0" applyNumberFormat="1" applyFont="1" applyBorder="1" applyAlignment="1">
      <alignment wrapText="1"/>
    </xf>
    <xf numFmtId="2" fontId="40" fillId="0" borderId="13" xfId="0" applyNumberFormat="1" applyFont="1" applyBorder="1" applyAlignment="1">
      <alignment wrapText="1"/>
    </xf>
    <xf numFmtId="0" fontId="43" fillId="0" borderId="13" xfId="0" applyFont="1" applyBorder="1" applyAlignment="1">
      <alignment horizontal="left" wrapText="1"/>
    </xf>
    <xf numFmtId="2" fontId="43" fillId="0" borderId="36" xfId="0" applyNumberFormat="1" applyFont="1" applyBorder="1" applyAlignment="1">
      <alignment horizontal="right" wrapText="1"/>
    </xf>
    <xf numFmtId="4" fontId="43" fillId="0" borderId="13" xfId="0" applyNumberFormat="1" applyFont="1" applyBorder="1" applyAlignment="1">
      <alignment horizontal="right"/>
    </xf>
    <xf numFmtId="2" fontId="40" fillId="0" borderId="54" xfId="0" applyNumberFormat="1" applyFont="1" applyBorder="1"/>
    <xf numFmtId="2" fontId="84" fillId="24" borderId="36" xfId="0" applyNumberFormat="1" applyFont="1" applyFill="1" applyBorder="1"/>
    <xf numFmtId="2" fontId="43" fillId="24" borderId="13" xfId="0" applyNumberFormat="1" applyFont="1" applyFill="1" applyBorder="1"/>
    <xf numFmtId="2" fontId="43" fillId="29" borderId="36" xfId="0" applyNumberFormat="1" applyFont="1" applyFill="1" applyBorder="1" applyAlignment="1">
      <alignment horizontal="right"/>
    </xf>
    <xf numFmtId="2" fontId="43" fillId="0" borderId="13" xfId="0" applyNumberFormat="1" applyFont="1" applyBorder="1"/>
    <xf numFmtId="0" fontId="40" fillId="0" borderId="13" xfId="0" applyFont="1" applyBorder="1" applyAlignment="1">
      <alignment horizontal="left" vertical="justify" wrapText="1" indent="1"/>
    </xf>
    <xf numFmtId="0" fontId="91" fillId="0" borderId="13" xfId="0" applyFont="1" applyBorder="1" applyAlignment="1">
      <alignment horizontal="left" vertical="justify" wrapText="1" indent="1"/>
    </xf>
    <xf numFmtId="2" fontId="91" fillId="0" borderId="30" xfId="0" applyNumberFormat="1" applyFont="1" applyBorder="1" applyAlignment="1">
      <alignment wrapText="1"/>
    </xf>
    <xf numFmtId="2" fontId="91" fillId="0" borderId="36" xfId="0" applyNumberFormat="1" applyFont="1" applyBorder="1" applyAlignment="1">
      <alignment horizontal="right" wrapText="1"/>
    </xf>
    <xf numFmtId="2" fontId="91" fillId="0" borderId="13" xfId="0" applyNumberFormat="1" applyFont="1" applyBorder="1" applyAlignment="1">
      <alignment horizontal="right" wrapText="1"/>
    </xf>
    <xf numFmtId="2" fontId="91" fillId="0" borderId="13" xfId="0" applyNumberFormat="1" applyFont="1" applyBorder="1" applyAlignment="1">
      <alignment horizontal="right"/>
    </xf>
    <xf numFmtId="2" fontId="43" fillId="0" borderId="49" xfId="0" applyNumberFormat="1" applyFont="1" applyBorder="1" applyAlignment="1">
      <alignment horizontal="right"/>
    </xf>
    <xf numFmtId="0" fontId="40" fillId="0" borderId="13" xfId="0" applyFont="1" applyBorder="1" applyAlignment="1">
      <alignment horizontal="left" vertical="justify" wrapText="1" indent="2"/>
    </xf>
    <xf numFmtId="2" fontId="40" fillId="0" borderId="30" xfId="0" applyNumberFormat="1" applyFont="1" applyBorder="1" applyAlignment="1">
      <alignment vertical="justify" wrapText="1"/>
    </xf>
    <xf numFmtId="2" fontId="40" fillId="0" borderId="36" xfId="0" applyNumberFormat="1" applyFont="1" applyBorder="1"/>
    <xf numFmtId="2" fontId="40" fillId="29" borderId="13" xfId="0" applyNumberFormat="1" applyFont="1" applyFill="1" applyBorder="1" applyAlignment="1">
      <alignment horizontal="right" wrapText="1"/>
    </xf>
    <xf numFmtId="0" fontId="40" fillId="0" borderId="52" xfId="0" applyFont="1" applyBorder="1" applyAlignment="1">
      <alignment horizontal="left" vertical="justify" wrapText="1" indent="2"/>
    </xf>
    <xf numFmtId="2" fontId="40" fillId="0" borderId="52" xfId="0" applyNumberFormat="1" applyFont="1" applyBorder="1" applyAlignment="1">
      <alignment horizontal="right" wrapText="1"/>
    </xf>
    <xf numFmtId="0" fontId="43" fillId="0" borderId="42" xfId="0" applyFont="1" applyBorder="1" applyAlignment="1">
      <alignment horizontal="left" wrapText="1"/>
    </xf>
    <xf numFmtId="2" fontId="43" fillId="0" borderId="53" xfId="0" applyNumberFormat="1" applyFont="1" applyBorder="1"/>
    <xf numFmtId="2" fontId="43" fillId="0" borderId="54" xfId="0" applyNumberFormat="1" applyFont="1" applyBorder="1"/>
    <xf numFmtId="2" fontId="43" fillId="0" borderId="52" xfId="0" applyNumberFormat="1" applyFont="1" applyBorder="1"/>
    <xf numFmtId="0" fontId="40" fillId="0" borderId="30" xfId="0" applyFont="1" applyBorder="1" applyAlignment="1">
      <alignment horizontal="left" wrapText="1" indent="2"/>
    </xf>
    <xf numFmtId="2" fontId="40" fillId="0" borderId="53" xfId="0" applyNumberFormat="1" applyFont="1" applyBorder="1"/>
    <xf numFmtId="0" fontId="40" fillId="0" borderId="50" xfId="0" applyFont="1" applyBorder="1" applyAlignment="1">
      <alignment horizontal="left" wrapText="1" indent="2"/>
    </xf>
    <xf numFmtId="0" fontId="43" fillId="0" borderId="52" xfId="0" applyFont="1" applyBorder="1" applyAlignment="1">
      <alignment horizontal="left" vertical="justify" wrapText="1" indent="1"/>
    </xf>
    <xf numFmtId="2" fontId="40" fillId="0" borderId="53" xfId="0" applyNumberFormat="1" applyFont="1" applyBorder="1" applyAlignment="1">
      <alignment wrapText="1"/>
    </xf>
    <xf numFmtId="0" fontId="43" fillId="0" borderId="52" xfId="0" applyFont="1" applyBorder="1" applyAlignment="1">
      <alignment horizontal="left" wrapText="1" indent="2"/>
    </xf>
    <xf numFmtId="0" fontId="40" fillId="0" borderId="53" xfId="0" applyFont="1" applyBorder="1"/>
    <xf numFmtId="0" fontId="40" fillId="0" borderId="54" xfId="0" applyFont="1" applyBorder="1"/>
    <xf numFmtId="2" fontId="40" fillId="0" borderId="53" xfId="0" applyNumberFormat="1" applyFont="1" applyBorder="1" applyAlignment="1">
      <alignment horizontal="right" wrapText="1"/>
    </xf>
    <xf numFmtId="2" fontId="40" fillId="24" borderId="52" xfId="0" applyNumberFormat="1" applyFont="1" applyFill="1" applyBorder="1" applyAlignment="1">
      <alignment horizontal="right" wrapText="1"/>
    </xf>
    <xf numFmtId="0" fontId="43" fillId="0" borderId="53" xfId="0" applyFont="1" applyBorder="1"/>
    <xf numFmtId="168" fontId="40" fillId="0" borderId="0" xfId="0" applyNumberFormat="1" applyFont="1"/>
    <xf numFmtId="4" fontId="40" fillId="0" borderId="0" xfId="0" applyNumberFormat="1" applyFont="1"/>
    <xf numFmtId="0" fontId="43" fillId="0" borderId="30" xfId="0" applyFont="1" applyBorder="1" applyAlignment="1">
      <alignment wrapText="1"/>
    </xf>
    <xf numFmtId="0" fontId="43" fillId="0" borderId="52" xfId="0" applyFont="1" applyBorder="1" applyAlignment="1">
      <alignment wrapText="1"/>
    </xf>
    <xf numFmtId="0" fontId="43" fillId="0" borderId="52" xfId="0" applyFont="1" applyBorder="1" applyAlignment="1">
      <alignment horizontal="left" indent="2"/>
    </xf>
    <xf numFmtId="0" fontId="43" fillId="0" borderId="53" xfId="0" applyFont="1" applyBorder="1" applyAlignment="1">
      <alignment wrapText="1"/>
    </xf>
    <xf numFmtId="0" fontId="34" fillId="26" borderId="34" xfId="0" applyFont="1" applyFill="1" applyBorder="1" applyAlignment="1">
      <alignment horizontal="center" vertical="center" wrapText="1"/>
    </xf>
    <xf numFmtId="0" fontId="34" fillId="26" borderId="27" xfId="0" applyFont="1" applyFill="1" applyBorder="1" applyAlignment="1">
      <alignment horizontal="center" vertical="center" wrapText="1"/>
    </xf>
    <xf numFmtId="0" fontId="34" fillId="26" borderId="29" xfId="0" applyFont="1" applyFill="1" applyBorder="1" applyAlignment="1">
      <alignment horizontal="center" vertical="center" wrapText="1"/>
    </xf>
    <xf numFmtId="168" fontId="40" fillId="30" borderId="0" xfId="0" applyNumberFormat="1" applyFont="1" applyFill="1" applyAlignment="1">
      <alignment horizontal="right"/>
    </xf>
    <xf numFmtId="0" fontId="43" fillId="30" borderId="40" xfId="0" applyFont="1" applyFill="1" applyBorder="1" applyAlignment="1">
      <alignment vertical="justify" wrapText="1"/>
    </xf>
    <xf numFmtId="2" fontId="43" fillId="30" borderId="52" xfId="0" applyNumberFormat="1" applyFont="1" applyFill="1" applyBorder="1" applyAlignment="1">
      <alignment horizontal="right"/>
    </xf>
    <xf numFmtId="2" fontId="43" fillId="30" borderId="79" xfId="0" applyNumberFormat="1" applyFont="1" applyFill="1" applyBorder="1"/>
    <xf numFmtId="2" fontId="43" fillId="30" borderId="35" xfId="0" applyNumberFormat="1" applyFont="1" applyFill="1" applyBorder="1" applyAlignment="1">
      <alignment horizontal="right" wrapText="1"/>
    </xf>
    <xf numFmtId="4" fontId="43" fillId="30" borderId="12" xfId="0" applyNumberFormat="1" applyFont="1" applyFill="1" applyBorder="1" applyAlignment="1">
      <alignment horizontal="right"/>
    </xf>
    <xf numFmtId="0" fontId="43" fillId="0" borderId="30" xfId="0" applyFont="1" applyBorder="1" applyAlignment="1">
      <alignment horizontal="left" vertical="justify" wrapText="1"/>
    </xf>
    <xf numFmtId="2" fontId="43" fillId="0" borderId="54" xfId="0" applyNumberFormat="1" applyFont="1" applyBorder="1" applyAlignment="1">
      <alignment horizontal="right"/>
    </xf>
    <xf numFmtId="2" fontId="43" fillId="0" borderId="67" xfId="0" applyNumberFormat="1" applyFont="1" applyBorder="1"/>
    <xf numFmtId="0" fontId="40" fillId="0" borderId="30" xfId="0" applyFont="1" applyBorder="1" applyAlignment="1">
      <alignment horizontal="left" wrapText="1" indent="1"/>
    </xf>
    <xf numFmtId="2" fontId="40" fillId="0" borderId="54" xfId="0" applyNumberFormat="1" applyFont="1" applyBorder="1" applyAlignment="1">
      <alignment horizontal="right"/>
    </xf>
    <xf numFmtId="2" fontId="40" fillId="0" borderId="68" xfId="0" applyNumberFormat="1" applyFont="1" applyBorder="1"/>
    <xf numFmtId="2" fontId="40" fillId="0" borderId="67" xfId="0" applyNumberFormat="1" applyFont="1" applyBorder="1"/>
    <xf numFmtId="2" fontId="40" fillId="0" borderId="32" xfId="0" applyNumberFormat="1" applyFont="1" applyBorder="1"/>
    <xf numFmtId="2" fontId="40" fillId="0" borderId="32" xfId="0" applyNumberFormat="1" applyFont="1" applyBorder="1" applyAlignment="1">
      <alignment horizontal="right"/>
    </xf>
    <xf numFmtId="2" fontId="40" fillId="0" borderId="54" xfId="0" applyNumberFormat="1" applyFont="1" applyBorder="1" applyAlignment="1">
      <alignment wrapText="1"/>
    </xf>
    <xf numFmtId="2" fontId="40" fillId="0" borderId="52" xfId="0" applyNumberFormat="1" applyFont="1" applyBorder="1" applyAlignment="1">
      <alignment wrapText="1"/>
    </xf>
    <xf numFmtId="0" fontId="43" fillId="0" borderId="30" xfId="0" applyFont="1" applyBorder="1" applyAlignment="1">
      <alignment horizontal="left" wrapText="1"/>
    </xf>
    <xf numFmtId="2" fontId="43" fillId="0" borderId="0" xfId="0" applyNumberFormat="1" applyFont="1"/>
    <xf numFmtId="0" fontId="40" fillId="0" borderId="30" xfId="0" applyFont="1" applyBorder="1" applyAlignment="1">
      <alignment horizontal="left" vertical="justify" wrapText="1" indent="2"/>
    </xf>
    <xf numFmtId="2" fontId="40" fillId="0" borderId="54" xfId="0" applyNumberFormat="1" applyFont="1" applyBorder="1" applyAlignment="1">
      <alignment horizontal="right" wrapText="1"/>
    </xf>
    <xf numFmtId="0" fontId="43" fillId="0" borderId="10" xfId="0" applyFont="1" applyBorder="1" applyAlignment="1">
      <alignment horizontal="left" wrapText="1"/>
    </xf>
    <xf numFmtId="4" fontId="43" fillId="0" borderId="52" xfId="0" applyNumberFormat="1" applyFont="1" applyBorder="1" applyAlignment="1">
      <alignment horizontal="right"/>
    </xf>
    <xf numFmtId="2" fontId="43" fillId="0" borderId="11" xfId="0" applyNumberFormat="1" applyFont="1" applyBorder="1" applyAlignment="1">
      <alignment horizontal="right"/>
    </xf>
    <xf numFmtId="166" fontId="43" fillId="0" borderId="52" xfId="0" applyNumberFormat="1" applyFont="1" applyBorder="1"/>
    <xf numFmtId="4" fontId="43" fillId="0" borderId="36" xfId="0" applyNumberFormat="1" applyFont="1" applyBorder="1" applyAlignment="1">
      <alignment horizontal="right"/>
    </xf>
    <xf numFmtId="0" fontId="40" fillId="0" borderId="30" xfId="0" applyFont="1" applyBorder="1" applyAlignment="1">
      <alignment horizontal="left" vertical="center" wrapText="1" indent="1"/>
    </xf>
    <xf numFmtId="2" fontId="91" fillId="0" borderId="52" xfId="0" applyNumberFormat="1" applyFont="1" applyBorder="1"/>
    <xf numFmtId="0" fontId="40" fillId="0" borderId="30" xfId="0" applyFont="1" applyBorder="1" applyAlignment="1">
      <alignment horizontal="left" vertical="justify" indent="1"/>
    </xf>
    <xf numFmtId="0" fontId="40" fillId="0" borderId="30" xfId="0" applyFont="1" applyBorder="1" applyAlignment="1">
      <alignment horizontal="left" vertical="justify" wrapText="1" indent="1"/>
    </xf>
    <xf numFmtId="166" fontId="40" fillId="0" borderId="54" xfId="0" applyNumberFormat="1" applyFont="1" applyBorder="1"/>
    <xf numFmtId="166" fontId="40" fillId="0" borderId="36" xfId="0" applyNumberFormat="1" applyFont="1" applyBorder="1"/>
    <xf numFmtId="0" fontId="40" fillId="0" borderId="50" xfId="0" applyFont="1" applyBorder="1" applyAlignment="1">
      <alignment horizontal="left" wrapText="1" indent="1"/>
    </xf>
    <xf numFmtId="0" fontId="40" fillId="0" borderId="53" xfId="0" applyFont="1" applyBorder="1" applyAlignment="1">
      <alignment wrapText="1"/>
    </xf>
    <xf numFmtId="2" fontId="40" fillId="0" borderId="67" xfId="0" applyNumberFormat="1" applyFont="1" applyBorder="1" applyAlignment="1">
      <alignment horizontal="right"/>
    </xf>
    <xf numFmtId="0" fontId="43" fillId="0" borderId="52" xfId="0" applyFont="1" applyBorder="1" applyAlignment="1">
      <alignment horizontal="left" wrapText="1"/>
    </xf>
    <xf numFmtId="0" fontId="43" fillId="30" borderId="52" xfId="0" applyFont="1" applyFill="1" applyBorder="1" applyAlignment="1">
      <alignment horizontal="left" vertical="center" wrapText="1"/>
    </xf>
    <xf numFmtId="2" fontId="43" fillId="30" borderId="52" xfId="0" applyNumberFormat="1" applyFont="1" applyFill="1" applyBorder="1" applyAlignment="1">
      <alignment horizontal="right" wrapText="1"/>
    </xf>
    <xf numFmtId="2" fontId="43" fillId="30" borderId="52" xfId="0" applyNumberFormat="1" applyFont="1" applyFill="1" applyBorder="1" applyAlignment="1">
      <alignment wrapText="1"/>
    </xf>
    <xf numFmtId="0" fontId="40" fillId="0" borderId="52" xfId="0" applyFont="1" applyBorder="1" applyAlignment="1">
      <alignment horizontal="left" wrapText="1" indent="1"/>
    </xf>
    <xf numFmtId="0" fontId="43" fillId="0" borderId="52" xfId="0" applyFont="1" applyBorder="1" applyAlignment="1">
      <alignment horizontal="left" vertical="center" wrapText="1"/>
    </xf>
    <xf numFmtId="0" fontId="40" fillId="0" borderId="52" xfId="0" applyFont="1" applyBorder="1" applyAlignment="1">
      <alignment horizontal="left" vertical="justify" wrapText="1" indent="1"/>
    </xf>
    <xf numFmtId="2" fontId="43" fillId="0" borderId="52" xfId="0" applyNumberFormat="1" applyFont="1" applyBorder="1" applyAlignment="1">
      <alignment wrapText="1"/>
    </xf>
    <xf numFmtId="2" fontId="40" fillId="0" borderId="0" xfId="0" applyNumberFormat="1" applyFont="1" applyAlignment="1">
      <alignment horizontal="right" wrapText="1"/>
    </xf>
    <xf numFmtId="167" fontId="43" fillId="0" borderId="0" xfId="0" applyNumberFormat="1" applyFont="1"/>
    <xf numFmtId="0" fontId="40" fillId="0" borderId="52" xfId="0" applyFont="1" applyBorder="1" applyAlignment="1">
      <alignment wrapText="1"/>
    </xf>
    <xf numFmtId="0" fontId="34" fillId="26" borderId="52" xfId="0" applyFont="1" applyFill="1" applyBorder="1" applyAlignment="1">
      <alignment horizontal="center" vertical="center" wrapText="1"/>
    </xf>
    <xf numFmtId="2" fontId="40" fillId="0" borderId="0" xfId="54" applyNumberFormat="1" applyFont="1"/>
    <xf numFmtId="0" fontId="43" fillId="0" borderId="52" xfId="0" applyFont="1" applyBorder="1" applyAlignment="1">
      <alignment horizontal="center" vertical="center" wrapText="1"/>
    </xf>
    <xf numFmtId="1" fontId="40" fillId="0" borderId="52" xfId="0" applyNumberFormat="1" applyFont="1" applyBorder="1" applyAlignment="1">
      <alignment horizontal="center"/>
    </xf>
    <xf numFmtId="1" fontId="40" fillId="0" borderId="54" xfId="0" applyNumberFormat="1" applyFont="1" applyBorder="1" applyAlignment="1">
      <alignment horizontal="center" vertical="center"/>
    </xf>
    <xf numFmtId="0" fontId="40" fillId="0" borderId="53" xfId="0" applyFont="1" applyBorder="1" applyAlignment="1">
      <alignment horizontal="center"/>
    </xf>
    <xf numFmtId="1" fontId="40" fillId="0" borderId="52" xfId="0" applyNumberFormat="1" applyFont="1" applyBorder="1" applyAlignment="1">
      <alignment horizontal="center" vertical="center"/>
    </xf>
    <xf numFmtId="1" fontId="40" fillId="37" borderId="52" xfId="0" applyNumberFormat="1" applyFont="1" applyFill="1" applyBorder="1" applyAlignment="1">
      <alignment horizontal="center"/>
    </xf>
    <xf numFmtId="0" fontId="40" fillId="0" borderId="52" xfId="0" applyFont="1" applyBorder="1" applyAlignment="1">
      <alignment horizontal="center" vertical="center"/>
    </xf>
    <xf numFmtId="1" fontId="40" fillId="0" borderId="52" xfId="54" applyNumberFormat="1" applyFont="1" applyBorder="1" applyAlignment="1">
      <alignment horizontal="center" vertical="center" wrapText="1"/>
    </xf>
    <xf numFmtId="1" fontId="43" fillId="0" borderId="52" xfId="0" applyNumberFormat="1" applyFont="1" applyBorder="1" applyAlignment="1">
      <alignment horizontal="center" vertical="center"/>
    </xf>
    <xf numFmtId="167" fontId="43" fillId="0" borderId="52" xfId="0" applyNumberFormat="1" applyFont="1" applyBorder="1" applyAlignment="1">
      <alignment horizontal="center" vertical="center"/>
    </xf>
    <xf numFmtId="1" fontId="43" fillId="0" borderId="52" xfId="54" applyNumberFormat="1" applyFont="1" applyBorder="1" applyAlignment="1">
      <alignment horizontal="center" vertical="center" wrapText="1"/>
    </xf>
    <xf numFmtId="1" fontId="40" fillId="0" borderId="0" xfId="54" applyNumberFormat="1" applyFont="1" applyAlignment="1">
      <alignment horizontal="center"/>
    </xf>
    <xf numFmtId="1" fontId="40" fillId="0" borderId="0" xfId="54" applyNumberFormat="1" applyFont="1"/>
    <xf numFmtId="0" fontId="40" fillId="0" borderId="0" xfId="68" applyFont="1"/>
    <xf numFmtId="0" fontId="43" fillId="0" borderId="0" xfId="68" applyFont="1" applyAlignment="1">
      <alignment horizontal="center"/>
    </xf>
    <xf numFmtId="0" fontId="40" fillId="0" borderId="52" xfId="68" applyFont="1" applyBorder="1"/>
    <xf numFmtId="0" fontId="40" fillId="24" borderId="52" xfId="68" applyFont="1" applyFill="1" applyBorder="1" applyAlignment="1">
      <alignment vertical="top" wrapText="1"/>
    </xf>
    <xf numFmtId="1" fontId="40" fillId="28" borderId="14" xfId="0" applyNumberFormat="1" applyFont="1" applyFill="1" applyBorder="1" applyAlignment="1">
      <alignment horizontal="center" vertical="center" wrapText="1"/>
    </xf>
    <xf numFmtId="2" fontId="40" fillId="0" borderId="14" xfId="0" applyNumberFormat="1" applyFont="1" applyBorder="1" applyAlignment="1">
      <alignment horizontal="center" vertical="center" wrapText="1"/>
    </xf>
    <xf numFmtId="1" fontId="40" fillId="0" borderId="14" xfId="0" applyNumberFormat="1" applyFont="1" applyBorder="1" applyAlignment="1">
      <alignment horizontal="center" vertical="center" wrapText="1"/>
    </xf>
    <xf numFmtId="2" fontId="40" fillId="28" borderId="14" xfId="0" applyNumberFormat="1" applyFont="1" applyFill="1" applyBorder="1" applyAlignment="1">
      <alignment horizontal="center" vertical="center" wrapText="1"/>
    </xf>
    <xf numFmtId="2" fontId="40" fillId="28" borderId="82" xfId="0" applyNumberFormat="1" applyFont="1" applyFill="1" applyBorder="1" applyAlignment="1">
      <alignment horizontal="center" vertical="center" wrapText="1"/>
    </xf>
    <xf numFmtId="2" fontId="40" fillId="28" borderId="52" xfId="0" applyNumberFormat="1" applyFont="1" applyFill="1" applyBorder="1" applyAlignment="1">
      <alignment horizontal="center" vertical="center" wrapText="1"/>
    </xf>
    <xf numFmtId="1" fontId="94" fillId="28" borderId="52" xfId="68" applyNumberFormat="1" applyFont="1" applyFill="1" applyBorder="1" applyAlignment="1">
      <alignment horizontal="center" vertical="center" wrapText="1"/>
    </xf>
    <xf numFmtId="2" fontId="40" fillId="28" borderId="14" xfId="0" applyNumberFormat="1" applyFont="1" applyFill="1" applyBorder="1" applyAlignment="1">
      <alignment horizontal="right" vertical="center" wrapText="1"/>
    </xf>
    <xf numFmtId="0" fontId="40" fillId="0" borderId="14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right" vertical="center" wrapText="1"/>
    </xf>
    <xf numFmtId="2" fontId="40" fillId="28" borderId="87" xfId="0" applyNumberFormat="1" applyFont="1" applyFill="1" applyBorder="1" applyAlignment="1">
      <alignment horizontal="right" vertical="center" wrapText="1"/>
    </xf>
    <xf numFmtId="2" fontId="94" fillId="28" borderId="52" xfId="68" applyNumberFormat="1" applyFont="1" applyFill="1" applyBorder="1" applyAlignment="1">
      <alignment horizontal="right" vertical="center" wrapText="1"/>
    </xf>
    <xf numFmtId="0" fontId="40" fillId="0" borderId="52" xfId="68" applyFont="1" applyBorder="1" applyAlignment="1">
      <alignment vertical="top" wrapText="1"/>
    </xf>
    <xf numFmtId="0" fontId="40" fillId="29" borderId="14" xfId="0" applyFont="1" applyFill="1" applyBorder="1" applyAlignment="1">
      <alignment horizontal="center" vertical="center" wrapText="1"/>
    </xf>
    <xf numFmtId="0" fontId="43" fillId="0" borderId="52" xfId="68" applyFont="1" applyBorder="1"/>
    <xf numFmtId="0" fontId="43" fillId="24" borderId="52" xfId="68" applyFont="1" applyFill="1" applyBorder="1" applyAlignment="1">
      <alignment vertical="top" wrapText="1"/>
    </xf>
    <xf numFmtId="0" fontId="43" fillId="29" borderId="14" xfId="0" applyFont="1" applyFill="1" applyBorder="1" applyAlignment="1">
      <alignment horizontal="center" vertical="center" wrapText="1"/>
    </xf>
    <xf numFmtId="2" fontId="40" fillId="29" borderId="14" xfId="0" applyNumberFormat="1" applyFont="1" applyFill="1" applyBorder="1" applyAlignment="1">
      <alignment horizontal="center" vertical="center"/>
    </xf>
    <xf numFmtId="2" fontId="40" fillId="0" borderId="0" xfId="68" applyNumberFormat="1" applyFont="1"/>
    <xf numFmtId="10" fontId="95" fillId="0" borderId="0" xfId="0" applyNumberFormat="1" applyFont="1" applyAlignment="1">
      <alignment horizontal="right"/>
    </xf>
    <xf numFmtId="0" fontId="28" fillId="0" borderId="52" xfId="68" applyFont="1" applyBorder="1" applyAlignment="1">
      <alignment horizontal="center" vertical="center"/>
    </xf>
    <xf numFmtId="0" fontId="28" fillId="0" borderId="52" xfId="68" applyFont="1" applyBorder="1" applyAlignment="1">
      <alignment horizontal="center" vertical="center" wrapText="1"/>
    </xf>
    <xf numFmtId="0" fontId="43" fillId="30" borderId="40" xfId="54" applyFont="1" applyFill="1" applyBorder="1"/>
    <xf numFmtId="0" fontId="43" fillId="30" borderId="44" xfId="54" applyFont="1" applyFill="1" applyBorder="1"/>
    <xf numFmtId="167" fontId="43" fillId="30" borderId="12" xfId="54" applyNumberFormat="1" applyFont="1" applyFill="1" applyBorder="1"/>
    <xf numFmtId="0" fontId="43" fillId="30" borderId="12" xfId="54" applyFont="1" applyFill="1" applyBorder="1"/>
    <xf numFmtId="0" fontId="43" fillId="30" borderId="43" xfId="54" applyFont="1" applyFill="1" applyBorder="1"/>
    <xf numFmtId="0" fontId="40" fillId="0" borderId="30" xfId="54" applyFont="1" applyBorder="1"/>
    <xf numFmtId="0" fontId="40" fillId="0" borderId="37" xfId="54" applyFont="1" applyBorder="1"/>
    <xf numFmtId="1" fontId="40" fillId="0" borderId="13" xfId="54" applyNumberFormat="1" applyFont="1" applyBorder="1"/>
    <xf numFmtId="0" fontId="40" fillId="0" borderId="13" xfId="54" applyFont="1" applyBorder="1"/>
    <xf numFmtId="0" fontId="40" fillId="0" borderId="36" xfId="54" applyFont="1" applyBorder="1"/>
    <xf numFmtId="0" fontId="43" fillId="0" borderId="37" xfId="54" applyFont="1" applyBorder="1"/>
    <xf numFmtId="1" fontId="43" fillId="0" borderId="13" xfId="54" applyNumberFormat="1" applyFont="1" applyBorder="1"/>
    <xf numFmtId="0" fontId="43" fillId="0" borderId="13" xfId="54" applyFont="1" applyBorder="1"/>
    <xf numFmtId="168" fontId="43" fillId="0" borderId="37" xfId="54" applyNumberFormat="1" applyFont="1" applyBorder="1"/>
    <xf numFmtId="0" fontId="43" fillId="0" borderId="36" xfId="54" applyFont="1" applyBorder="1"/>
    <xf numFmtId="0" fontId="40" fillId="0" borderId="30" xfId="54" applyFont="1" applyBorder="1" applyAlignment="1">
      <alignment horizontal="left" wrapText="1" indent="2"/>
    </xf>
    <xf numFmtId="0" fontId="40" fillId="0" borderId="37" xfId="54" applyFont="1" applyBorder="1" applyAlignment="1">
      <alignment horizontal="left" wrapText="1" indent="1"/>
    </xf>
    <xf numFmtId="168" fontId="40" fillId="0" borderId="37" xfId="54" applyNumberFormat="1" applyFont="1" applyBorder="1"/>
    <xf numFmtId="0" fontId="43" fillId="0" borderId="30" xfId="54" applyFont="1" applyBorder="1"/>
    <xf numFmtId="0" fontId="43" fillId="0" borderId="37" xfId="0" applyFont="1" applyBorder="1"/>
    <xf numFmtId="0" fontId="43" fillId="0" borderId="13" xfId="0" applyFont="1" applyBorder="1"/>
    <xf numFmtId="167" fontId="43" fillId="0" borderId="13" xfId="0" applyNumberFormat="1" applyFont="1" applyBorder="1"/>
    <xf numFmtId="0" fontId="40" fillId="0" borderId="50" xfId="54" applyFont="1" applyBorder="1" applyAlignment="1">
      <alignment horizontal="left" indent="1"/>
    </xf>
    <xf numFmtId="0" fontId="40" fillId="0" borderId="66" xfId="0" applyFont="1" applyBorder="1"/>
    <xf numFmtId="0" fontId="43" fillId="0" borderId="66" xfId="0" applyFont="1" applyBorder="1"/>
    <xf numFmtId="0" fontId="40" fillId="0" borderId="66" xfId="54" applyFont="1" applyBorder="1"/>
    <xf numFmtId="0" fontId="40" fillId="0" borderId="32" xfId="0" applyFont="1" applyBorder="1"/>
    <xf numFmtId="167" fontId="40" fillId="0" borderId="13" xfId="0" applyNumberFormat="1" applyFont="1" applyBorder="1"/>
    <xf numFmtId="0" fontId="40" fillId="0" borderId="67" xfId="54" applyFont="1" applyBorder="1"/>
    <xf numFmtId="0" fontId="43" fillId="0" borderId="30" xfId="0" applyFont="1" applyBorder="1"/>
    <xf numFmtId="165" fontId="43" fillId="0" borderId="13" xfId="0" applyNumberFormat="1" applyFont="1" applyBorder="1"/>
    <xf numFmtId="0" fontId="40" fillId="0" borderId="30" xfId="54" applyFont="1" applyBorder="1" applyAlignment="1">
      <alignment horizontal="left" indent="1"/>
    </xf>
    <xf numFmtId="0" fontId="43" fillId="0" borderId="45" xfId="0" applyFont="1" applyBorder="1"/>
    <xf numFmtId="0" fontId="43" fillId="0" borderId="45" xfId="54" applyFont="1" applyBorder="1"/>
    <xf numFmtId="0" fontId="40" fillId="0" borderId="13" xfId="0" applyFont="1" applyBorder="1"/>
    <xf numFmtId="0" fontId="43" fillId="0" borderId="49" xfId="54" applyFont="1" applyBorder="1"/>
    <xf numFmtId="0" fontId="40" fillId="0" borderId="42" xfId="54" applyFont="1" applyBorder="1" applyAlignment="1">
      <alignment horizontal="left" indent="1"/>
    </xf>
    <xf numFmtId="165" fontId="40" fillId="0" borderId="31" xfId="0" applyNumberFormat="1" applyFont="1" applyBorder="1"/>
    <xf numFmtId="0" fontId="40" fillId="0" borderId="28" xfId="54" applyFont="1" applyBorder="1" applyAlignment="1">
      <alignment horizontal="left" indent="1"/>
    </xf>
    <xf numFmtId="0" fontId="43" fillId="0" borderId="22" xfId="0" applyFont="1" applyBorder="1"/>
    <xf numFmtId="0" fontId="43" fillId="0" borderId="22" xfId="54" applyFont="1" applyBorder="1"/>
    <xf numFmtId="165" fontId="40" fillId="0" borderId="29" xfId="0" applyNumberFormat="1" applyFont="1" applyBorder="1"/>
    <xf numFmtId="0" fontId="40" fillId="0" borderId="21" xfId="0" applyFont="1" applyBorder="1"/>
    <xf numFmtId="0" fontId="43" fillId="0" borderId="23" xfId="54" applyFont="1" applyBorder="1"/>
    <xf numFmtId="0" fontId="43" fillId="0" borderId="0" xfId="54" applyFont="1" applyAlignment="1">
      <alignment vertical="center"/>
    </xf>
    <xf numFmtId="0" fontId="43" fillId="26" borderId="28" xfId="0" applyFont="1" applyFill="1" applyBorder="1" applyAlignment="1">
      <alignment horizontal="center" vertical="center" wrapText="1"/>
    </xf>
    <xf numFmtId="0" fontId="43" fillId="0" borderId="34" xfId="0" applyFont="1" applyBorder="1" applyAlignment="1">
      <alignment horizontal="left" vertical="center" wrapText="1"/>
    </xf>
    <xf numFmtId="0" fontId="43" fillId="0" borderId="27" xfId="0" applyFont="1" applyBorder="1" applyAlignment="1">
      <alignment horizontal="center" wrapText="1"/>
    </xf>
    <xf numFmtId="2" fontId="43" fillId="0" borderId="34" xfId="0" applyNumberFormat="1" applyFont="1" applyBorder="1" applyAlignment="1">
      <alignment horizontal="right" wrapText="1"/>
    </xf>
    <xf numFmtId="2" fontId="43" fillId="0" borderId="33" xfId="0" applyNumberFormat="1" applyFont="1" applyBorder="1" applyAlignment="1">
      <alignment horizontal="right" wrapText="1"/>
    </xf>
    <xf numFmtId="2" fontId="43" fillId="0" borderId="27" xfId="0" applyNumberFormat="1" applyFont="1" applyBorder="1" applyAlignment="1">
      <alignment horizontal="right" wrapText="1"/>
    </xf>
    <xf numFmtId="0" fontId="43" fillId="30" borderId="28" xfId="0" applyFont="1" applyFill="1" applyBorder="1" applyAlignment="1">
      <alignment wrapText="1"/>
    </xf>
    <xf numFmtId="0" fontId="43" fillId="30" borderId="29" xfId="0" applyFont="1" applyFill="1" applyBorder="1" applyAlignment="1">
      <alignment horizontal="center" wrapText="1"/>
    </xf>
    <xf numFmtId="0" fontId="43" fillId="39" borderId="34" xfId="0" applyFont="1" applyFill="1" applyBorder="1"/>
    <xf numFmtId="2" fontId="43" fillId="30" borderId="28" xfId="0" applyNumberFormat="1" applyFont="1" applyFill="1" applyBorder="1" applyAlignment="1">
      <alignment horizontal="right" wrapText="1"/>
    </xf>
    <xf numFmtId="2" fontId="43" fillId="30" borderId="27" xfId="0" applyNumberFormat="1" applyFont="1" applyFill="1" applyBorder="1" applyAlignment="1">
      <alignment horizontal="right" wrapText="1"/>
    </xf>
    <xf numFmtId="2" fontId="43" fillId="30" borderId="29" xfId="0" applyNumberFormat="1" applyFont="1" applyFill="1" applyBorder="1" applyAlignment="1">
      <alignment horizontal="right" wrapText="1"/>
    </xf>
    <xf numFmtId="0" fontId="96" fillId="0" borderId="12" xfId="31" applyFont="1" applyBorder="1" applyAlignment="1">
      <alignment horizontal="left" indent="1"/>
    </xf>
    <xf numFmtId="0" fontId="40" fillId="0" borderId="12" xfId="0" applyFont="1" applyBorder="1" applyAlignment="1">
      <alignment horizontal="center"/>
    </xf>
    <xf numFmtId="0" fontId="40" fillId="0" borderId="72" xfId="0" applyFont="1" applyBorder="1"/>
    <xf numFmtId="2" fontId="40" fillId="0" borderId="40" xfId="0" applyNumberFormat="1" applyFont="1" applyBorder="1" applyAlignment="1">
      <alignment horizontal="right"/>
    </xf>
    <xf numFmtId="2" fontId="40" fillId="0" borderId="43" xfId="0" applyNumberFormat="1" applyFont="1" applyBorder="1" applyAlignment="1">
      <alignment horizontal="right"/>
    </xf>
    <xf numFmtId="2" fontId="40" fillId="0" borderId="12" xfId="0" applyNumberFormat="1" applyFont="1" applyBorder="1" applyAlignment="1">
      <alignment horizontal="right"/>
    </xf>
    <xf numFmtId="0" fontId="40" fillId="0" borderId="12" xfId="0" applyFont="1" applyBorder="1" applyAlignment="1">
      <alignment horizontal="right"/>
    </xf>
    <xf numFmtId="0" fontId="40" fillId="0" borderId="13" xfId="0" applyFont="1" applyBorder="1" applyAlignment="1">
      <alignment horizontal="left" indent="3"/>
    </xf>
    <xf numFmtId="0" fontId="40" fillId="0" borderId="13" xfId="0" applyFont="1" applyBorder="1" applyAlignment="1">
      <alignment horizontal="center"/>
    </xf>
    <xf numFmtId="2" fontId="40" fillId="0" borderId="37" xfId="0" applyNumberFormat="1" applyFont="1" applyBorder="1" applyAlignment="1">
      <alignment horizontal="right"/>
    </xf>
    <xf numFmtId="0" fontId="40" fillId="0" borderId="13" xfId="31" applyFont="1" applyBorder="1" applyAlignment="1">
      <alignment horizontal="center"/>
    </xf>
    <xf numFmtId="2" fontId="40" fillId="0" borderId="30" xfId="31" applyNumberFormat="1" applyFont="1" applyBorder="1" applyAlignment="1">
      <alignment horizontal="right"/>
    </xf>
    <xf numFmtId="2" fontId="40" fillId="0" borderId="36" xfId="31" applyNumberFormat="1" applyFont="1" applyBorder="1" applyAlignment="1">
      <alignment horizontal="right"/>
    </xf>
    <xf numFmtId="2" fontId="99" fillId="0" borderId="52" xfId="0" applyNumberFormat="1" applyFont="1" applyBorder="1" applyAlignment="1">
      <alignment horizontal="right"/>
    </xf>
    <xf numFmtId="0" fontId="96" fillId="0" borderId="13" xfId="31" applyFont="1" applyBorder="1" applyAlignment="1">
      <alignment horizontal="left" indent="1"/>
    </xf>
    <xf numFmtId="2" fontId="97" fillId="0" borderId="52" xfId="0" applyNumberFormat="1" applyFont="1" applyBorder="1" applyAlignment="1">
      <alignment horizontal="right"/>
    </xf>
    <xf numFmtId="2" fontId="95" fillId="0" borderId="30" xfId="0" applyNumberFormat="1" applyFont="1" applyBorder="1" applyAlignment="1">
      <alignment horizontal="right"/>
    </xf>
    <xf numFmtId="2" fontId="95" fillId="0" borderId="36" xfId="0" applyNumberFormat="1" applyFont="1" applyBorder="1" applyAlignment="1">
      <alignment horizontal="right"/>
    </xf>
    <xf numFmtId="2" fontId="99" fillId="0" borderId="68" xfId="0" applyNumberFormat="1" applyFont="1" applyBorder="1" applyAlignment="1">
      <alignment horizontal="right"/>
    </xf>
    <xf numFmtId="0" fontId="43" fillId="30" borderId="34" xfId="0" applyFont="1" applyFill="1" applyBorder="1" applyAlignment="1">
      <alignment wrapText="1"/>
    </xf>
    <xf numFmtId="0" fontId="43" fillId="30" borderId="27" xfId="0" applyFont="1" applyFill="1" applyBorder="1" applyAlignment="1">
      <alignment horizontal="center"/>
    </xf>
    <xf numFmtId="0" fontId="43" fillId="39" borderId="27" xfId="0" applyFont="1" applyFill="1" applyBorder="1"/>
    <xf numFmtId="2" fontId="43" fillId="30" borderId="34" xfId="31" applyNumberFormat="1" applyFont="1" applyFill="1" applyBorder="1" applyAlignment="1">
      <alignment horizontal="right"/>
    </xf>
    <xf numFmtId="2" fontId="43" fillId="30" borderId="33" xfId="31" applyNumberFormat="1" applyFont="1" applyFill="1" applyBorder="1" applyAlignment="1">
      <alignment horizontal="right"/>
    </xf>
    <xf numFmtId="2" fontId="43" fillId="30" borderId="27" xfId="31" applyNumberFormat="1" applyFont="1" applyFill="1" applyBorder="1" applyAlignment="1">
      <alignment horizontal="right"/>
    </xf>
    <xf numFmtId="2" fontId="95" fillId="0" borderId="40" xfId="0" applyNumberFormat="1" applyFont="1" applyBorder="1" applyAlignment="1">
      <alignment horizontal="right"/>
    </xf>
    <xf numFmtId="2" fontId="95" fillId="0" borderId="43" xfId="0" applyNumberFormat="1" applyFont="1" applyBorder="1" applyAlignment="1">
      <alignment horizontal="right"/>
    </xf>
    <xf numFmtId="2" fontId="40" fillId="25" borderId="12" xfId="0" applyNumberFormat="1" applyFont="1" applyFill="1" applyBorder="1" applyAlignment="1">
      <alignment horizontal="right"/>
    </xf>
    <xf numFmtId="2" fontId="40" fillId="25" borderId="13" xfId="0" applyNumberFormat="1" applyFont="1" applyFill="1" applyBorder="1" applyAlignment="1">
      <alignment horizontal="right"/>
    </xf>
    <xf numFmtId="0" fontId="99" fillId="0" borderId="52" xfId="0" applyFont="1" applyBorder="1"/>
    <xf numFmtId="0" fontId="96" fillId="0" borderId="10" xfId="31" applyFont="1" applyBorder="1" applyAlignment="1">
      <alignment horizontal="left" indent="1"/>
    </xf>
    <xf numFmtId="2" fontId="95" fillId="0" borderId="11" xfId="0" applyNumberFormat="1" applyFont="1" applyBorder="1" applyAlignment="1">
      <alignment horizontal="right"/>
    </xf>
    <xf numFmtId="2" fontId="40" fillId="0" borderId="38" xfId="0" applyNumberFormat="1" applyFont="1" applyBorder="1" applyAlignment="1">
      <alignment horizontal="right"/>
    </xf>
    <xf numFmtId="2" fontId="40" fillId="25" borderId="32" xfId="0" applyNumberFormat="1" applyFont="1" applyFill="1" applyBorder="1" applyAlignment="1">
      <alignment horizontal="right"/>
    </xf>
    <xf numFmtId="2" fontId="40" fillId="0" borderId="80" xfId="0" applyNumberFormat="1" applyFont="1" applyBorder="1" applyAlignment="1">
      <alignment horizontal="right"/>
    </xf>
    <xf numFmtId="167" fontId="40" fillId="0" borderId="0" xfId="0" applyNumberFormat="1" applyFont="1"/>
    <xf numFmtId="0" fontId="40" fillId="0" borderId="52" xfId="0" applyFont="1" applyBorder="1" applyAlignment="1">
      <alignment horizontal="left" indent="3"/>
    </xf>
    <xf numFmtId="2" fontId="40" fillId="0" borderId="53" xfId="0" applyNumberFormat="1" applyFont="1" applyBorder="1" applyAlignment="1">
      <alignment horizontal="right"/>
    </xf>
    <xf numFmtId="2" fontId="43" fillId="25" borderId="12" xfId="0" applyNumberFormat="1" applyFont="1" applyFill="1" applyBorder="1" applyAlignment="1">
      <alignment horizontal="right" vertical="center" wrapText="1"/>
    </xf>
    <xf numFmtId="2" fontId="43" fillId="25" borderId="13" xfId="0" applyNumberFormat="1" applyFont="1" applyFill="1" applyBorder="1" applyAlignment="1">
      <alignment horizontal="right" vertical="center" wrapText="1"/>
    </xf>
    <xf numFmtId="0" fontId="34" fillId="26" borderId="28" xfId="0" applyFont="1" applyFill="1" applyBorder="1" applyAlignment="1">
      <alignment horizontal="center" vertical="center" wrapText="1"/>
    </xf>
    <xf numFmtId="10" fontId="43" fillId="0" borderId="0" xfId="0" applyNumberFormat="1" applyFont="1" applyAlignment="1">
      <alignment horizontal="left" wrapText="1"/>
    </xf>
    <xf numFmtId="0" fontId="40" fillId="30" borderId="27" xfId="0" applyFont="1" applyFill="1" applyBorder="1" applyAlignment="1">
      <alignment horizontal="center"/>
    </xf>
    <xf numFmtId="0" fontId="40" fillId="30" borderId="34" xfId="0" applyFont="1" applyFill="1" applyBorder="1" applyAlignment="1">
      <alignment horizontal="center"/>
    </xf>
    <xf numFmtId="2" fontId="40" fillId="30" borderId="34" xfId="0" applyNumberFormat="1" applyFont="1" applyFill="1" applyBorder="1" applyAlignment="1">
      <alignment horizontal="right"/>
    </xf>
    <xf numFmtId="0" fontId="40" fillId="30" borderId="27" xfId="0" applyFont="1" applyFill="1" applyBorder="1" applyAlignment="1">
      <alignment horizontal="right"/>
    </xf>
    <xf numFmtId="0" fontId="40" fillId="30" borderId="34" xfId="0" applyFont="1" applyFill="1" applyBorder="1" applyAlignment="1">
      <alignment horizontal="right"/>
    </xf>
    <xf numFmtId="0" fontId="40" fillId="30" borderId="33" xfId="0" applyFont="1" applyFill="1" applyBorder="1" applyAlignment="1">
      <alignment horizontal="right"/>
    </xf>
    <xf numFmtId="0" fontId="40" fillId="30" borderId="27" xfId="0" applyFont="1" applyFill="1" applyBorder="1"/>
    <xf numFmtId="0" fontId="40" fillId="0" borderId="12" xfId="0" applyFont="1" applyBorder="1" applyAlignment="1">
      <alignment horizontal="left" wrapText="1" indent="1"/>
    </xf>
    <xf numFmtId="166" fontId="40" fillId="0" borderId="12" xfId="0" applyNumberFormat="1" applyFont="1" applyBorder="1" applyAlignment="1">
      <alignment horizontal="right"/>
    </xf>
    <xf numFmtId="2" fontId="40" fillId="0" borderId="12" xfId="0" applyNumberFormat="1" applyFont="1" applyBorder="1"/>
    <xf numFmtId="165" fontId="40" fillId="0" borderId="13" xfId="0" applyNumberFormat="1" applyFont="1" applyBorder="1" applyAlignment="1">
      <alignment horizontal="right"/>
    </xf>
    <xf numFmtId="0" fontId="43" fillId="0" borderId="21" xfId="0" applyFont="1" applyBorder="1" applyAlignment="1">
      <alignment horizontal="left" wrapText="1" indent="1"/>
    </xf>
    <xf numFmtId="0" fontId="43" fillId="0" borderId="21" xfId="0" applyFont="1" applyBorder="1" applyAlignment="1">
      <alignment horizontal="center"/>
    </xf>
    <xf numFmtId="2" fontId="43" fillId="0" borderId="21" xfId="0" applyNumberFormat="1" applyFont="1" applyBorder="1" applyAlignment="1">
      <alignment horizontal="center"/>
    </xf>
    <xf numFmtId="2" fontId="43" fillId="0" borderId="21" xfId="0" applyNumberFormat="1" applyFont="1" applyBorder="1" applyAlignment="1">
      <alignment horizontal="right"/>
    </xf>
    <xf numFmtId="2" fontId="40" fillId="30" borderId="27" xfId="0" applyNumberFormat="1" applyFont="1" applyFill="1" applyBorder="1" applyAlignment="1">
      <alignment horizontal="right"/>
    </xf>
    <xf numFmtId="2" fontId="40" fillId="30" borderId="33" xfId="0" applyNumberFormat="1" applyFont="1" applyFill="1" applyBorder="1" applyAlignment="1">
      <alignment horizontal="right"/>
    </xf>
    <xf numFmtId="0" fontId="40" fillId="0" borderId="40" xfId="0" applyFont="1" applyBorder="1" applyAlignment="1">
      <alignment horizontal="left" wrapText="1" indent="1"/>
    </xf>
    <xf numFmtId="0" fontId="40" fillId="0" borderId="40" xfId="0" applyFont="1" applyBorder="1" applyAlignment="1">
      <alignment horizontal="center"/>
    </xf>
    <xf numFmtId="166" fontId="95" fillId="0" borderId="40" xfId="0" applyNumberFormat="1" applyFont="1" applyBorder="1" applyAlignment="1">
      <alignment horizontal="right"/>
    </xf>
    <xf numFmtId="0" fontId="40" fillId="0" borderId="30" xfId="0" applyFont="1" applyBorder="1" applyAlignment="1">
      <alignment horizontal="center"/>
    </xf>
    <xf numFmtId="165" fontId="40" fillId="0" borderId="30" xfId="0" applyNumberFormat="1" applyFont="1" applyBorder="1" applyAlignment="1">
      <alignment horizontal="right"/>
    </xf>
    <xf numFmtId="0" fontId="43" fillId="0" borderId="41" xfId="0" applyFont="1" applyBorder="1" applyAlignment="1">
      <alignment horizontal="left" wrapText="1" indent="1"/>
    </xf>
    <xf numFmtId="0" fontId="43" fillId="30" borderId="27" xfId="0" applyFont="1" applyFill="1" applyBorder="1" applyAlignment="1">
      <alignment wrapText="1"/>
    </xf>
    <xf numFmtId="0" fontId="40" fillId="0" borderId="42" xfId="0" applyFont="1" applyBorder="1" applyAlignment="1">
      <alignment horizontal="left" wrapText="1" indent="1"/>
    </xf>
    <xf numFmtId="0" fontId="40" fillId="0" borderId="31" xfId="0" applyFont="1" applyBorder="1" applyAlignment="1">
      <alignment horizontal="center"/>
    </xf>
    <xf numFmtId="0" fontId="40" fillId="0" borderId="42" xfId="0" applyFont="1" applyBorder="1" applyAlignment="1">
      <alignment horizontal="center"/>
    </xf>
    <xf numFmtId="166" fontId="95" fillId="0" borderId="42" xfId="0" applyNumberFormat="1" applyFont="1" applyBorder="1" applyAlignment="1">
      <alignment horizontal="right"/>
    </xf>
    <xf numFmtId="2" fontId="40" fillId="25" borderId="31" xfId="0" applyNumberFormat="1" applyFont="1" applyFill="1" applyBorder="1" applyAlignment="1">
      <alignment horizontal="right"/>
    </xf>
    <xf numFmtId="2" fontId="40" fillId="0" borderId="31" xfId="0" applyNumberFormat="1" applyFont="1" applyBorder="1" applyAlignment="1">
      <alignment horizontal="right"/>
    </xf>
    <xf numFmtId="0" fontId="43" fillId="0" borderId="30" xfId="0" applyFont="1" applyBorder="1" applyAlignment="1">
      <alignment horizontal="left" wrapText="1" indent="1"/>
    </xf>
    <xf numFmtId="0" fontId="43" fillId="0" borderId="13" xfId="0" applyFont="1" applyBorder="1" applyAlignment="1">
      <alignment horizontal="center"/>
    </xf>
    <xf numFmtId="2" fontId="43" fillId="0" borderId="13" xfId="0" applyNumberFormat="1" applyFont="1" applyBorder="1" applyAlignment="1">
      <alignment horizontal="center"/>
    </xf>
    <xf numFmtId="0" fontId="43" fillId="30" borderId="27" xfId="0" applyFont="1" applyFill="1" applyBorder="1" applyAlignment="1">
      <alignment horizontal="left" wrapText="1"/>
    </xf>
    <xf numFmtId="2" fontId="40" fillId="30" borderId="27" xfId="0" applyNumberFormat="1" applyFont="1" applyFill="1" applyBorder="1"/>
    <xf numFmtId="2" fontId="43" fillId="30" borderId="27" xfId="0" applyNumberFormat="1" applyFont="1" applyFill="1" applyBorder="1" applyAlignment="1">
      <alignment horizontal="right"/>
    </xf>
    <xf numFmtId="165" fontId="40" fillId="0" borderId="13" xfId="0" applyNumberFormat="1" applyFont="1" applyBorder="1"/>
    <xf numFmtId="2" fontId="43" fillId="0" borderId="21" xfId="0" applyNumberFormat="1" applyFont="1" applyBorder="1"/>
    <xf numFmtId="0" fontId="43" fillId="30" borderId="27" xfId="0" applyFont="1" applyFill="1" applyBorder="1" applyAlignment="1">
      <alignment horizontal="right" wrapText="1"/>
    </xf>
    <xf numFmtId="166" fontId="43" fillId="0" borderId="12" xfId="0" applyNumberFormat="1" applyFont="1" applyBorder="1"/>
    <xf numFmtId="166" fontId="43" fillId="0" borderId="31" xfId="0" applyNumberFormat="1" applyFont="1" applyBorder="1"/>
    <xf numFmtId="165" fontId="40" fillId="0" borderId="31" xfId="0" applyNumberFormat="1" applyFont="1" applyBorder="1" applyAlignment="1">
      <alignment horizontal="right"/>
    </xf>
    <xf numFmtId="0" fontId="43" fillId="0" borderId="0" xfId="0" applyFont="1" applyAlignment="1">
      <alignment horizontal="left" wrapText="1" indent="1"/>
    </xf>
    <xf numFmtId="0" fontId="94" fillId="0" borderId="0" xfId="0" applyFont="1" applyAlignment="1">
      <alignment horizontal="center"/>
    </xf>
    <xf numFmtId="166" fontId="43" fillId="0" borderId="0" xfId="0" applyNumberFormat="1" applyFont="1"/>
    <xf numFmtId="2" fontId="40" fillId="0" borderId="0" xfId="0" applyNumberFormat="1" applyFont="1" applyAlignment="1">
      <alignment horizontal="right" indent="1"/>
    </xf>
    <xf numFmtId="0" fontId="40" fillId="0" borderId="0" xfId="31" applyFont="1" applyAlignment="1">
      <alignment horizontal="center"/>
    </xf>
    <xf numFmtId="0" fontId="40" fillId="0" borderId="0" xfId="31" applyFont="1" applyAlignment="1">
      <alignment horizontal="left"/>
    </xf>
    <xf numFmtId="0" fontId="43" fillId="0" borderId="27" xfId="0" applyFont="1" applyBorder="1" applyAlignment="1">
      <alignment horizontal="left" wrapText="1"/>
    </xf>
    <xf numFmtId="165" fontId="95" fillId="0" borderId="27" xfId="0" applyNumberFormat="1" applyFont="1" applyBorder="1" applyAlignment="1">
      <alignment horizontal="center"/>
    </xf>
    <xf numFmtId="0" fontId="43" fillId="0" borderId="28" xfId="0" applyFont="1" applyBorder="1" applyAlignment="1">
      <alignment horizontal="left" wrapText="1"/>
    </xf>
    <xf numFmtId="167" fontId="95" fillId="0" borderId="29" xfId="0" applyNumberFormat="1" applyFont="1" applyBorder="1" applyAlignment="1">
      <alignment horizontal="center"/>
    </xf>
    <xf numFmtId="165" fontId="95" fillId="0" borderId="0" xfId="0" applyNumberFormat="1" applyFont="1" applyAlignment="1">
      <alignment horizontal="center"/>
    </xf>
    <xf numFmtId="2" fontId="43" fillId="26" borderId="34" xfId="0" applyNumberFormat="1" applyFont="1" applyFill="1" applyBorder="1" applyAlignment="1">
      <alignment horizontal="center" wrapText="1"/>
    </xf>
    <xf numFmtId="0" fontId="43" fillId="26" borderId="33" xfId="0" applyFont="1" applyFill="1" applyBorder="1" applyAlignment="1">
      <alignment horizontal="center" vertical="center" wrapText="1"/>
    </xf>
    <xf numFmtId="0" fontId="43" fillId="0" borderId="12" xfId="0" applyFont="1" applyBorder="1" applyAlignment="1">
      <alignment horizontal="left" vertical="center"/>
    </xf>
    <xf numFmtId="2" fontId="84" fillId="0" borderId="40" xfId="0" applyNumberFormat="1" applyFont="1" applyBorder="1" applyAlignment="1">
      <alignment horizontal="right" vertical="center" wrapText="1"/>
    </xf>
    <xf numFmtId="166" fontId="84" fillId="0" borderId="12" xfId="0" applyNumberFormat="1" applyFont="1" applyBorder="1" applyAlignment="1">
      <alignment horizontal="right" vertical="center" wrapText="1"/>
    </xf>
    <xf numFmtId="2" fontId="100" fillId="0" borderId="44" xfId="0" applyNumberFormat="1" applyFont="1" applyBorder="1" applyAlignment="1">
      <alignment horizontal="center" wrapText="1"/>
    </xf>
    <xf numFmtId="2" fontId="43" fillId="0" borderId="12" xfId="0" applyNumberFormat="1" applyFont="1" applyBorder="1" applyAlignment="1">
      <alignment horizontal="right" wrapText="1"/>
    </xf>
    <xf numFmtId="2" fontId="43" fillId="0" borderId="40" xfId="0" applyNumberFormat="1" applyFont="1" applyBorder="1" applyAlignment="1">
      <alignment horizontal="right" wrapText="1"/>
    </xf>
    <xf numFmtId="2" fontId="43" fillId="0" borderId="43" xfId="0" applyNumberFormat="1" applyFont="1" applyBorder="1" applyAlignment="1">
      <alignment horizontal="right" wrapText="1"/>
    </xf>
    <xf numFmtId="0" fontId="40" fillId="0" borderId="13" xfId="0" applyFont="1" applyBorder="1" applyAlignment="1">
      <alignment horizontal="left" vertical="center" indent="1"/>
    </xf>
    <xf numFmtId="2" fontId="91" fillId="0" borderId="30" xfId="0" applyNumberFormat="1" applyFont="1" applyBorder="1" applyAlignment="1">
      <alignment horizontal="right" vertical="center" wrapText="1"/>
    </xf>
    <xf numFmtId="166" fontId="91" fillId="0" borderId="13" xfId="0" applyNumberFormat="1" applyFont="1" applyBorder="1" applyAlignment="1">
      <alignment horizontal="right" vertical="center" wrapText="1"/>
    </xf>
    <xf numFmtId="2" fontId="40" fillId="0" borderId="13" xfId="0" applyNumberFormat="1" applyFont="1" applyBorder="1" applyAlignment="1">
      <alignment horizontal="right" vertical="center" wrapText="1"/>
    </xf>
    <xf numFmtId="2" fontId="40" fillId="0" borderId="36" xfId="0" applyNumberFormat="1" applyFont="1" applyBorder="1" applyAlignment="1">
      <alignment horizontal="right" vertical="center" wrapText="1"/>
    </xf>
    <xf numFmtId="166" fontId="43" fillId="30" borderId="27" xfId="0" applyNumberFormat="1" applyFont="1" applyFill="1" applyBorder="1" applyAlignment="1">
      <alignment horizontal="right"/>
    </xf>
    <xf numFmtId="2" fontId="43" fillId="30" borderId="47" xfId="0" applyNumberFormat="1" applyFont="1" applyFill="1" applyBorder="1" applyAlignment="1">
      <alignment horizontal="right"/>
    </xf>
    <xf numFmtId="2" fontId="43" fillId="30" borderId="33" xfId="0" applyNumberFormat="1" applyFont="1" applyFill="1" applyBorder="1" applyAlignment="1">
      <alignment horizontal="right"/>
    </xf>
    <xf numFmtId="0" fontId="43" fillId="0" borderId="12" xfId="0" applyFont="1" applyBorder="1" applyAlignment="1">
      <alignment horizontal="left" wrapText="1" indent="1"/>
    </xf>
    <xf numFmtId="2" fontId="43" fillId="0" borderId="12" xfId="0" applyNumberFormat="1" applyFont="1" applyBorder="1" applyAlignment="1">
      <alignment horizontal="right"/>
    </xf>
    <xf numFmtId="166" fontId="43" fillId="0" borderId="12" xfId="0" applyNumberFormat="1" applyFont="1" applyBorder="1" applyAlignment="1">
      <alignment horizontal="right"/>
    </xf>
    <xf numFmtId="2" fontId="43" fillId="0" borderId="12" xfId="0" applyNumberFormat="1" applyFont="1" applyBorder="1" applyAlignment="1">
      <alignment horizontal="center" wrapText="1"/>
    </xf>
    <xf numFmtId="2" fontId="101" fillId="25" borderId="12" xfId="0" applyNumberFormat="1" applyFont="1" applyFill="1" applyBorder="1" applyAlignment="1">
      <alignment horizontal="right"/>
    </xf>
    <xf numFmtId="2" fontId="101" fillId="25" borderId="43" xfId="0" applyNumberFormat="1" applyFont="1" applyFill="1" applyBorder="1" applyAlignment="1">
      <alignment horizontal="right"/>
    </xf>
    <xf numFmtId="2" fontId="97" fillId="0" borderId="13" xfId="0" applyNumberFormat="1" applyFont="1" applyBorder="1" applyAlignment="1">
      <alignment horizontal="right"/>
    </xf>
    <xf numFmtId="166" fontId="40" fillId="0" borderId="13" xfId="0" applyNumberFormat="1" applyFont="1" applyBorder="1" applyAlignment="1">
      <alignment horizontal="right"/>
    </xf>
    <xf numFmtId="2" fontId="94" fillId="25" borderId="13" xfId="0" applyNumberFormat="1" applyFont="1" applyFill="1" applyBorder="1" applyAlignment="1">
      <alignment horizontal="right"/>
    </xf>
    <xf numFmtId="2" fontId="94" fillId="25" borderId="36" xfId="0" applyNumberFormat="1" applyFont="1" applyFill="1" applyBorder="1" applyAlignment="1">
      <alignment horizontal="right"/>
    </xf>
    <xf numFmtId="2" fontId="101" fillId="25" borderId="13" xfId="0" applyNumberFormat="1" applyFont="1" applyFill="1" applyBorder="1" applyAlignment="1">
      <alignment horizontal="right"/>
    </xf>
    <xf numFmtId="2" fontId="101" fillId="25" borderId="36" xfId="0" applyNumberFormat="1" applyFont="1" applyFill="1" applyBorder="1" applyAlignment="1">
      <alignment horizontal="right"/>
    </xf>
    <xf numFmtId="0" fontId="91" fillId="0" borderId="13" xfId="0" applyFont="1" applyBorder="1" applyAlignment="1">
      <alignment horizontal="left" wrapText="1" indent="2"/>
    </xf>
    <xf numFmtId="166" fontId="40" fillId="0" borderId="13" xfId="0" applyNumberFormat="1" applyFont="1" applyBorder="1"/>
    <xf numFmtId="2" fontId="40" fillId="0" borderId="30" xfId="0" applyNumberFormat="1" applyFont="1" applyBorder="1"/>
    <xf numFmtId="0" fontId="43" fillId="0" borderId="13" xfId="0" applyFont="1" applyBorder="1" applyAlignment="1">
      <alignment horizontal="left" wrapText="1" indent="1"/>
    </xf>
    <xf numFmtId="166" fontId="43" fillId="0" borderId="13" xfId="0" applyNumberFormat="1" applyFont="1" applyBorder="1"/>
    <xf numFmtId="2" fontId="40" fillId="0" borderId="13" xfId="0" applyNumberFormat="1" applyFont="1" applyBorder="1" applyAlignment="1">
      <alignment horizontal="center" wrapText="1"/>
    </xf>
    <xf numFmtId="0" fontId="40" fillId="0" borderId="21" xfId="0" applyFont="1" applyBorder="1" applyAlignment="1">
      <alignment horizontal="left" wrapText="1" indent="2"/>
    </xf>
    <xf numFmtId="2" fontId="94" fillId="0" borderId="41" xfId="0" applyNumberFormat="1" applyFont="1" applyBorder="1" applyAlignment="1">
      <alignment horizontal="right"/>
    </xf>
    <xf numFmtId="166" fontId="40" fillId="0" borderId="21" xfId="0" applyNumberFormat="1" applyFont="1" applyBorder="1"/>
    <xf numFmtId="2" fontId="40" fillId="0" borderId="21" xfId="0" applyNumberFormat="1" applyFont="1" applyBorder="1" applyAlignment="1">
      <alignment horizontal="center" wrapText="1"/>
    </xf>
    <xf numFmtId="2" fontId="101" fillId="25" borderId="21" xfId="0" applyNumberFormat="1" applyFont="1" applyFill="1" applyBorder="1" applyAlignment="1">
      <alignment horizontal="right"/>
    </xf>
    <xf numFmtId="2" fontId="101" fillId="25" borderId="48" xfId="0" applyNumberFormat="1" applyFont="1" applyFill="1" applyBorder="1" applyAlignment="1">
      <alignment horizontal="right"/>
    </xf>
    <xf numFmtId="2" fontId="43" fillId="30" borderId="34" xfId="0" applyNumberFormat="1" applyFont="1" applyFill="1" applyBorder="1" applyAlignment="1">
      <alignment horizontal="right"/>
    </xf>
    <xf numFmtId="2" fontId="43" fillId="30" borderId="47" xfId="0" applyNumberFormat="1" applyFont="1" applyFill="1" applyBorder="1" applyAlignment="1">
      <alignment horizontal="center" wrapText="1"/>
    </xf>
    <xf numFmtId="0" fontId="40" fillId="0" borderId="12" xfId="0" applyFont="1" applyBorder="1" applyAlignment="1">
      <alignment horizontal="left" wrapText="1" indent="2"/>
    </xf>
    <xf numFmtId="2" fontId="43" fillId="0" borderId="40" xfId="0" applyNumberFormat="1" applyFont="1" applyBorder="1" applyAlignment="1">
      <alignment horizontal="right"/>
    </xf>
    <xf numFmtId="2" fontId="40" fillId="0" borderId="44" xfId="0" applyNumberFormat="1" applyFont="1" applyBorder="1" applyAlignment="1">
      <alignment horizontal="center" wrapText="1"/>
    </xf>
    <xf numFmtId="2" fontId="94" fillId="25" borderId="12" xfId="0" applyNumberFormat="1" applyFont="1" applyFill="1" applyBorder="1" applyAlignment="1">
      <alignment horizontal="right"/>
    </xf>
    <xf numFmtId="2" fontId="43" fillId="25" borderId="43" xfId="0" applyNumberFormat="1" applyFont="1" applyFill="1" applyBorder="1" applyAlignment="1">
      <alignment horizontal="right"/>
    </xf>
    <xf numFmtId="0" fontId="40" fillId="0" borderId="38" xfId="0" applyFont="1" applyBorder="1" applyAlignment="1">
      <alignment horizontal="left" wrapText="1" indent="2"/>
    </xf>
    <xf numFmtId="2" fontId="43" fillId="0" borderId="10" xfId="0" applyNumberFormat="1" applyFont="1" applyBorder="1" applyAlignment="1">
      <alignment horizontal="right"/>
    </xf>
    <xf numFmtId="166" fontId="40" fillId="0" borderId="38" xfId="0" applyNumberFormat="1" applyFont="1" applyBorder="1" applyAlignment="1">
      <alignment horizontal="right"/>
    </xf>
    <xf numFmtId="2" fontId="40" fillId="0" borderId="0" xfId="0" applyNumberFormat="1" applyFont="1" applyAlignment="1">
      <alignment horizontal="center" wrapText="1"/>
    </xf>
    <xf numFmtId="2" fontId="40" fillId="0" borderId="10" xfId="0" applyNumberFormat="1" applyFont="1" applyBorder="1" applyAlignment="1">
      <alignment horizontal="right"/>
    </xf>
    <xf numFmtId="2" fontId="94" fillId="25" borderId="38" xfId="0" applyNumberFormat="1" applyFont="1" applyFill="1" applyBorder="1" applyAlignment="1">
      <alignment horizontal="right"/>
    </xf>
    <xf numFmtId="2" fontId="40" fillId="25" borderId="38" xfId="0" applyNumberFormat="1" applyFont="1" applyFill="1" applyBorder="1" applyAlignment="1">
      <alignment horizontal="right"/>
    </xf>
    <xf numFmtId="2" fontId="43" fillId="25" borderId="49" xfId="0" applyNumberFormat="1" applyFont="1" applyFill="1" applyBorder="1" applyAlignment="1">
      <alignment horizontal="right"/>
    </xf>
    <xf numFmtId="0" fontId="40" fillId="30" borderId="27" xfId="0" applyFont="1" applyFill="1" applyBorder="1" applyAlignment="1">
      <alignment horizontal="left" wrapText="1" indent="2"/>
    </xf>
    <xf numFmtId="166" fontId="40" fillId="30" borderId="27" xfId="0" applyNumberFormat="1" applyFont="1" applyFill="1" applyBorder="1" applyAlignment="1">
      <alignment horizontal="right"/>
    </xf>
    <xf numFmtId="2" fontId="40" fillId="30" borderId="47" xfId="0" applyNumberFormat="1" applyFont="1" applyFill="1" applyBorder="1" applyAlignment="1">
      <alignment horizontal="center" wrapText="1"/>
    </xf>
    <xf numFmtId="2" fontId="94" fillId="30" borderId="27" xfId="0" applyNumberFormat="1" applyFont="1" applyFill="1" applyBorder="1" applyAlignment="1">
      <alignment horizontal="right"/>
    </xf>
    <xf numFmtId="0" fontId="43" fillId="0" borderId="12" xfId="0" applyFont="1" applyBorder="1" applyAlignment="1">
      <alignment horizontal="left" wrapText="1"/>
    </xf>
    <xf numFmtId="0" fontId="43" fillId="0" borderId="29" xfId="0" applyFont="1" applyBorder="1" applyAlignment="1">
      <alignment horizontal="left" wrapText="1"/>
    </xf>
    <xf numFmtId="2" fontId="43" fillId="0" borderId="28" xfId="0" applyNumberFormat="1" applyFont="1" applyBorder="1" applyAlignment="1">
      <alignment horizontal="right"/>
    </xf>
    <xf numFmtId="166" fontId="43" fillId="0" borderId="29" xfId="0" applyNumberFormat="1" applyFont="1" applyBorder="1" applyAlignment="1">
      <alignment horizontal="right"/>
    </xf>
    <xf numFmtId="2" fontId="43" fillId="0" borderId="22" xfId="0" applyNumberFormat="1" applyFont="1" applyBorder="1" applyAlignment="1">
      <alignment horizontal="center" wrapText="1"/>
    </xf>
    <xf numFmtId="2" fontId="43" fillId="0" borderId="29" xfId="0" applyNumberFormat="1" applyFont="1" applyBorder="1" applyAlignment="1">
      <alignment horizontal="right"/>
    </xf>
    <xf numFmtId="2" fontId="43" fillId="30" borderId="27" xfId="0" applyNumberFormat="1" applyFont="1" applyFill="1" applyBorder="1" applyAlignment="1">
      <alignment horizontal="center" wrapText="1"/>
    </xf>
    <xf numFmtId="2" fontId="43" fillId="30" borderId="33" xfId="0" applyNumberFormat="1" applyFont="1" applyFill="1" applyBorder="1"/>
    <xf numFmtId="0" fontId="43" fillId="0" borderId="31" xfId="0" applyFont="1" applyBorder="1" applyAlignment="1">
      <alignment horizontal="left" wrapText="1"/>
    </xf>
    <xf numFmtId="166" fontId="84" fillId="0" borderId="42" xfId="0" applyNumberFormat="1" applyFont="1" applyBorder="1" applyAlignment="1">
      <alignment horizontal="right"/>
    </xf>
    <xf numFmtId="166" fontId="43" fillId="0" borderId="31" xfId="0" applyNumberFormat="1" applyFont="1" applyBorder="1" applyAlignment="1">
      <alignment horizontal="right"/>
    </xf>
    <xf numFmtId="2" fontId="43" fillId="0" borderId="45" xfId="0" applyNumberFormat="1" applyFont="1" applyBorder="1" applyAlignment="1">
      <alignment horizontal="center" wrapText="1"/>
    </xf>
    <xf numFmtId="2" fontId="43" fillId="0" borderId="31" xfId="0" applyNumberFormat="1" applyFont="1" applyBorder="1" applyAlignment="1">
      <alignment horizontal="right"/>
    </xf>
    <xf numFmtId="0" fontId="43" fillId="0" borderId="21" xfId="0" applyFont="1" applyBorder="1" applyAlignment="1">
      <alignment horizontal="left" wrapText="1"/>
    </xf>
    <xf numFmtId="166" fontId="84" fillId="0" borderId="41" xfId="0" applyNumberFormat="1" applyFont="1" applyBorder="1" applyAlignment="1">
      <alignment horizontal="right"/>
    </xf>
    <xf numFmtId="166" fontId="43" fillId="0" borderId="21" xfId="0" applyNumberFormat="1" applyFont="1" applyBorder="1" applyAlignment="1">
      <alignment horizontal="right"/>
    </xf>
    <xf numFmtId="2" fontId="43" fillId="0" borderId="46" xfId="0" applyNumberFormat="1" applyFont="1" applyBorder="1" applyAlignment="1">
      <alignment horizontal="center" wrapText="1"/>
    </xf>
    <xf numFmtId="0" fontId="94" fillId="30" borderId="38" xfId="0" applyFont="1" applyFill="1" applyBorder="1" applyAlignment="1">
      <alignment horizontal="left" wrapText="1" indent="1"/>
    </xf>
    <xf numFmtId="2" fontId="97" fillId="30" borderId="10" xfId="0" applyNumberFormat="1" applyFont="1" applyFill="1" applyBorder="1" applyAlignment="1">
      <alignment horizontal="right"/>
    </xf>
    <xf numFmtId="166" fontId="40" fillId="30" borderId="38" xfId="0" applyNumberFormat="1" applyFont="1" applyFill="1" applyBorder="1" applyAlignment="1">
      <alignment horizontal="right"/>
    </xf>
    <xf numFmtId="2" fontId="40" fillId="30" borderId="0" xfId="0" applyNumberFormat="1" applyFont="1" applyFill="1"/>
    <xf numFmtId="2" fontId="40" fillId="30" borderId="38" xfId="0" applyNumberFormat="1" applyFont="1" applyFill="1" applyBorder="1" applyAlignment="1">
      <alignment horizontal="right" wrapText="1"/>
    </xf>
    <xf numFmtId="2" fontId="40" fillId="30" borderId="10" xfId="0" applyNumberFormat="1" applyFont="1" applyFill="1" applyBorder="1" applyAlignment="1">
      <alignment horizontal="right"/>
    </xf>
    <xf numFmtId="2" fontId="40" fillId="30" borderId="38" xfId="0" applyNumberFormat="1" applyFont="1" applyFill="1" applyBorder="1" applyAlignment="1">
      <alignment horizontal="right"/>
    </xf>
    <xf numFmtId="2" fontId="40" fillId="30" borderId="11" xfId="0" applyNumberFormat="1" applyFont="1" applyFill="1" applyBorder="1" applyAlignment="1">
      <alignment horizontal="right"/>
    </xf>
    <xf numFmtId="2" fontId="40" fillId="30" borderId="23" xfId="0" applyNumberFormat="1" applyFont="1" applyFill="1" applyBorder="1"/>
    <xf numFmtId="2" fontId="84" fillId="0" borderId="12" xfId="0" applyNumberFormat="1" applyFont="1" applyBorder="1" applyAlignment="1">
      <alignment horizontal="right"/>
    </xf>
    <xf numFmtId="2" fontId="43" fillId="25" borderId="12" xfId="0" applyNumberFormat="1" applyFont="1" applyFill="1" applyBorder="1" applyAlignment="1">
      <alignment horizontal="right"/>
    </xf>
    <xf numFmtId="2" fontId="100" fillId="0" borderId="13" xfId="0" applyNumberFormat="1" applyFont="1" applyBorder="1" applyAlignment="1">
      <alignment horizontal="right"/>
    </xf>
    <xf numFmtId="166" fontId="43" fillId="0" borderId="13" xfId="0" applyNumberFormat="1" applyFont="1" applyBorder="1" applyAlignment="1">
      <alignment horizontal="right"/>
    </xf>
    <xf numFmtId="2" fontId="43" fillId="0" borderId="13" xfId="0" applyNumberFormat="1" applyFont="1" applyBorder="1" applyAlignment="1">
      <alignment horizontal="center" wrapText="1"/>
    </xf>
    <xf numFmtId="2" fontId="43" fillId="25" borderId="13" xfId="0" applyNumberFormat="1" applyFont="1" applyFill="1" applyBorder="1" applyAlignment="1">
      <alignment horizontal="right"/>
    </xf>
    <xf numFmtId="0" fontId="40" fillId="0" borderId="21" xfId="0" applyFont="1" applyBorder="1" applyAlignment="1">
      <alignment horizontal="left" wrapText="1" indent="1"/>
    </xf>
    <xf numFmtId="166" fontId="40" fillId="0" borderId="21" xfId="0" applyNumberFormat="1" applyFont="1" applyBorder="1" applyAlignment="1">
      <alignment horizontal="right"/>
    </xf>
    <xf numFmtId="2" fontId="43" fillId="25" borderId="21" xfId="0" applyNumberFormat="1" applyFont="1" applyFill="1" applyBorder="1" applyAlignment="1">
      <alignment horizontal="right"/>
    </xf>
    <xf numFmtId="0" fontId="40" fillId="0" borderId="0" xfId="0" applyFont="1" applyAlignment="1">
      <alignment horizontal="left" indent="1"/>
    </xf>
    <xf numFmtId="0" fontId="101" fillId="0" borderId="0" xfId="0" applyFont="1"/>
    <xf numFmtId="0" fontId="40" fillId="26" borderId="18" xfId="0" applyFont="1" applyFill="1" applyBorder="1" applyAlignment="1">
      <alignment wrapText="1"/>
    </xf>
    <xf numFmtId="0" fontId="40" fillId="26" borderId="52" xfId="0" applyFont="1" applyFill="1" applyBorder="1" applyAlignment="1">
      <alignment wrapText="1"/>
    </xf>
    <xf numFmtId="0" fontId="101" fillId="26" borderId="53" xfId="0" applyFont="1" applyFill="1" applyBorder="1" applyAlignment="1">
      <alignment horizontal="center" wrapText="1"/>
    </xf>
    <xf numFmtId="1" fontId="40" fillId="26" borderId="59" xfId="0" applyNumberFormat="1" applyFont="1" applyFill="1" applyBorder="1" applyAlignment="1">
      <alignment horizontal="center"/>
    </xf>
    <xf numFmtId="1" fontId="40" fillId="26" borderId="60" xfId="0" applyNumberFormat="1" applyFont="1" applyFill="1" applyBorder="1" applyAlignment="1">
      <alignment horizontal="center"/>
    </xf>
    <xf numFmtId="1" fontId="40" fillId="26" borderId="65" xfId="0" applyNumberFormat="1" applyFont="1" applyFill="1" applyBorder="1" applyAlignment="1">
      <alignment horizontal="center" vertical="center"/>
    </xf>
    <xf numFmtId="1" fontId="40" fillId="26" borderId="64" xfId="0" applyNumberFormat="1" applyFont="1" applyFill="1" applyBorder="1" applyAlignment="1">
      <alignment horizontal="center" vertical="center"/>
    </xf>
    <xf numFmtId="1" fontId="40" fillId="26" borderId="61" xfId="0" applyNumberFormat="1" applyFont="1" applyFill="1" applyBorder="1" applyAlignment="1">
      <alignment horizontal="center" vertical="center"/>
    </xf>
    <xf numFmtId="1" fontId="40" fillId="26" borderId="60" xfId="0" applyNumberFormat="1" applyFont="1" applyFill="1" applyBorder="1" applyAlignment="1">
      <alignment horizontal="center" vertical="center"/>
    </xf>
    <xf numFmtId="0" fontId="40" fillId="0" borderId="18" xfId="0" applyFont="1" applyBorder="1" applyAlignment="1">
      <alignment wrapText="1"/>
    </xf>
    <xf numFmtId="0" fontId="101" fillId="0" borderId="53" xfId="0" applyFont="1" applyBorder="1" applyAlignment="1">
      <alignment horizontal="center" wrapText="1"/>
    </xf>
    <xf numFmtId="2" fontId="40" fillId="0" borderId="18" xfId="0" applyNumberFormat="1" applyFont="1" applyBorder="1" applyAlignment="1">
      <alignment horizontal="center"/>
    </xf>
    <xf numFmtId="2" fontId="40" fillId="0" borderId="55" xfId="0" applyNumberFormat="1" applyFont="1" applyBorder="1" applyAlignment="1">
      <alignment horizontal="center"/>
    </xf>
    <xf numFmtId="1" fontId="40" fillId="0" borderId="18" xfId="0" applyNumberFormat="1" applyFont="1" applyBorder="1" applyAlignment="1">
      <alignment horizontal="center" vertical="center"/>
    </xf>
    <xf numFmtId="1" fontId="40" fillId="0" borderId="53" xfId="0" applyNumberFormat="1" applyFont="1" applyBorder="1" applyAlignment="1">
      <alignment horizontal="center" vertical="center"/>
    </xf>
    <xf numFmtId="1" fontId="40" fillId="0" borderId="55" xfId="0" applyNumberFormat="1" applyFont="1" applyBorder="1" applyAlignment="1">
      <alignment horizontal="center" vertical="center"/>
    </xf>
    <xf numFmtId="0" fontId="40" fillId="0" borderId="18" xfId="0" applyFont="1" applyBorder="1" applyAlignment="1">
      <alignment horizontal="center"/>
    </xf>
    <xf numFmtId="0" fontId="40" fillId="0" borderId="55" xfId="0" applyFont="1" applyBorder="1" applyAlignment="1">
      <alignment horizontal="center"/>
    </xf>
    <xf numFmtId="0" fontId="40" fillId="0" borderId="18" xfId="0" applyFont="1" applyBorder="1" applyAlignment="1">
      <alignment horizontal="center" vertical="center"/>
    </xf>
    <xf numFmtId="2" fontId="40" fillId="0" borderId="55" xfId="0" applyNumberFormat="1" applyFont="1" applyBorder="1" applyAlignment="1">
      <alignment horizontal="center" vertical="center"/>
    </xf>
    <xf numFmtId="0" fontId="40" fillId="0" borderId="55" xfId="0" applyFont="1" applyBorder="1" applyAlignment="1">
      <alignment horizontal="center" vertical="center"/>
    </xf>
    <xf numFmtId="2" fontId="40" fillId="26" borderId="53" xfId="0" applyNumberFormat="1" applyFont="1" applyFill="1" applyBorder="1" applyAlignment="1">
      <alignment horizontal="center" vertical="center"/>
    </xf>
    <xf numFmtId="2" fontId="40" fillId="26" borderId="17" xfId="0" applyNumberFormat="1" applyFont="1" applyFill="1" applyBorder="1" applyAlignment="1">
      <alignment horizontal="center" vertical="center"/>
    </xf>
    <xf numFmtId="2" fontId="40" fillId="26" borderId="52" xfId="0" applyNumberFormat="1" applyFont="1" applyFill="1" applyBorder="1" applyAlignment="1">
      <alignment horizontal="center" vertical="center"/>
    </xf>
    <xf numFmtId="2" fontId="40" fillId="26" borderId="55" xfId="0" applyNumberFormat="1" applyFont="1" applyFill="1" applyBorder="1" applyAlignment="1">
      <alignment horizontal="center" vertical="center"/>
    </xf>
    <xf numFmtId="0" fontId="40" fillId="0" borderId="56" xfId="0" applyFont="1" applyBorder="1" applyAlignment="1">
      <alignment wrapText="1"/>
    </xf>
    <xf numFmtId="0" fontId="40" fillId="0" borderId="57" xfId="0" applyFont="1" applyBorder="1" applyAlignment="1">
      <alignment wrapText="1"/>
    </xf>
    <xf numFmtId="0" fontId="101" fillId="0" borderId="62" xfId="0" applyFont="1" applyBorder="1" applyAlignment="1">
      <alignment horizontal="center" wrapText="1"/>
    </xf>
    <xf numFmtId="0" fontId="40" fillId="0" borderId="56" xfId="0" applyFont="1" applyBorder="1" applyAlignment="1">
      <alignment horizontal="center" vertical="center"/>
    </xf>
    <xf numFmtId="2" fontId="40" fillId="0" borderId="58" xfId="0" applyNumberFormat="1" applyFont="1" applyBorder="1" applyAlignment="1">
      <alignment horizontal="center" vertical="center"/>
    </xf>
    <xf numFmtId="1" fontId="40" fillId="0" borderId="57" xfId="0" applyNumberFormat="1" applyFont="1" applyBorder="1" applyAlignment="1">
      <alignment horizontal="center" vertical="center"/>
    </xf>
    <xf numFmtId="1" fontId="40" fillId="0" borderId="62" xfId="0" applyNumberFormat="1" applyFont="1" applyBorder="1" applyAlignment="1">
      <alignment horizontal="center" vertical="center"/>
    </xf>
    <xf numFmtId="2" fontId="40" fillId="26" borderId="74" xfId="0" applyNumberFormat="1" applyFont="1" applyFill="1" applyBorder="1" applyAlignment="1">
      <alignment horizontal="center" vertical="center"/>
    </xf>
    <xf numFmtId="2" fontId="40" fillId="26" borderId="57" xfId="0" applyNumberFormat="1" applyFont="1" applyFill="1" applyBorder="1" applyAlignment="1">
      <alignment horizontal="center" vertical="center"/>
    </xf>
    <xf numFmtId="2" fontId="40" fillId="26" borderId="58" xfId="0" applyNumberFormat="1" applyFont="1" applyFill="1" applyBorder="1" applyAlignment="1">
      <alignment horizontal="center" vertical="center"/>
    </xf>
    <xf numFmtId="0" fontId="40" fillId="0" borderId="75" xfId="0" applyFont="1" applyBorder="1" applyAlignment="1">
      <alignment wrapText="1"/>
    </xf>
    <xf numFmtId="0" fontId="40" fillId="0" borderId="72" xfId="0" applyFont="1" applyBorder="1" applyAlignment="1">
      <alignment wrapText="1"/>
    </xf>
    <xf numFmtId="0" fontId="101" fillId="0" borderId="73" xfId="0" applyFont="1" applyBorder="1" applyAlignment="1">
      <alignment horizontal="center" wrapText="1"/>
    </xf>
    <xf numFmtId="1" fontId="40" fillId="0" borderId="76" xfId="0" applyNumberFormat="1" applyFont="1" applyBorder="1" applyAlignment="1">
      <alignment horizontal="center" vertical="center"/>
    </xf>
    <xf numFmtId="1" fontId="40" fillId="0" borderId="60" xfId="0" applyNumberFormat="1" applyFont="1" applyBorder="1" applyAlignment="1">
      <alignment horizontal="center" vertical="center"/>
    </xf>
    <xf numFmtId="1" fontId="40" fillId="0" borderId="59" xfId="0" applyNumberFormat="1" applyFont="1" applyBorder="1" applyAlignment="1">
      <alignment horizontal="center" vertical="center"/>
    </xf>
    <xf numFmtId="1" fontId="40" fillId="0" borderId="78" xfId="0" applyNumberFormat="1" applyFont="1" applyBorder="1" applyAlignment="1">
      <alignment horizontal="center" vertical="center"/>
    </xf>
    <xf numFmtId="1" fontId="40" fillId="0" borderId="72" xfId="0" applyNumberFormat="1" applyFont="1" applyBorder="1" applyAlignment="1">
      <alignment horizontal="center" vertical="center"/>
    </xf>
    <xf numFmtId="1" fontId="40" fillId="0" borderId="77" xfId="0" applyNumberFormat="1" applyFont="1" applyBorder="1" applyAlignment="1">
      <alignment horizontal="center" vertical="center"/>
    </xf>
    <xf numFmtId="0" fontId="40" fillId="0" borderId="17" xfId="0" applyFont="1" applyBorder="1" applyAlignment="1">
      <alignment horizontal="center" vertical="center"/>
    </xf>
    <xf numFmtId="2" fontId="40" fillId="0" borderId="18" xfId="0" applyNumberFormat="1" applyFont="1" applyBorder="1" applyAlignment="1">
      <alignment horizontal="center" vertical="center"/>
    </xf>
    <xf numFmtId="2" fontId="40" fillId="0" borderId="54" xfId="0" applyNumberFormat="1" applyFont="1" applyBorder="1" applyAlignment="1">
      <alignment horizontal="center" vertical="center"/>
    </xf>
    <xf numFmtId="2" fontId="40" fillId="0" borderId="52" xfId="0" applyNumberFormat="1" applyFont="1" applyBorder="1" applyAlignment="1">
      <alignment horizontal="center" vertical="center"/>
    </xf>
    <xf numFmtId="16" fontId="40" fillId="26" borderId="18" xfId="0" applyNumberFormat="1" applyFont="1" applyFill="1" applyBorder="1" applyAlignment="1">
      <alignment wrapText="1"/>
    </xf>
    <xf numFmtId="2" fontId="40" fillId="26" borderId="54" xfId="0" applyNumberFormat="1" applyFont="1" applyFill="1" applyBorder="1" applyAlignment="1">
      <alignment horizontal="center" vertical="center"/>
    </xf>
    <xf numFmtId="2" fontId="40" fillId="26" borderId="63" xfId="0" applyNumberFormat="1" applyFont="1" applyFill="1" applyBorder="1" applyAlignment="1">
      <alignment horizontal="center" vertical="center"/>
    </xf>
    <xf numFmtId="0" fontId="40" fillId="0" borderId="54" xfId="0" applyFont="1" applyBorder="1" applyAlignment="1">
      <alignment horizontal="center" vertical="center"/>
    </xf>
    <xf numFmtId="0" fontId="40" fillId="26" borderId="17" xfId="0" applyFont="1" applyFill="1" applyBorder="1" applyAlignment="1">
      <alignment horizontal="center" vertical="center"/>
    </xf>
    <xf numFmtId="0" fontId="40" fillId="26" borderId="55" xfId="0" applyFont="1" applyFill="1" applyBorder="1" applyAlignment="1">
      <alignment horizontal="center" vertical="center"/>
    </xf>
    <xf numFmtId="0" fontId="40" fillId="26" borderId="18" xfId="0" applyFont="1" applyFill="1" applyBorder="1" applyAlignment="1">
      <alignment horizontal="center" vertical="center"/>
    </xf>
    <xf numFmtId="0" fontId="40" fillId="26" borderId="54" xfId="0" applyFont="1" applyFill="1" applyBorder="1" applyAlignment="1">
      <alignment horizontal="center" vertical="center"/>
    </xf>
    <xf numFmtId="0" fontId="40" fillId="26" borderId="52" xfId="0" applyFont="1" applyFill="1" applyBorder="1" applyAlignment="1">
      <alignment horizontal="center" vertical="center"/>
    </xf>
    <xf numFmtId="0" fontId="40" fillId="26" borderId="56" xfId="0" applyFont="1" applyFill="1" applyBorder="1" applyAlignment="1">
      <alignment wrapText="1"/>
    </xf>
    <xf numFmtId="0" fontId="40" fillId="26" borderId="57" xfId="0" applyFont="1" applyFill="1" applyBorder="1" applyAlignment="1">
      <alignment wrapText="1"/>
    </xf>
    <xf numFmtId="0" fontId="101" fillId="26" borderId="62" xfId="0" applyFont="1" applyFill="1" applyBorder="1" applyAlignment="1">
      <alignment horizontal="center" wrapText="1"/>
    </xf>
    <xf numFmtId="2" fontId="40" fillId="26" borderId="56" xfId="0" applyNumberFormat="1" applyFont="1" applyFill="1" applyBorder="1" applyAlignment="1">
      <alignment horizontal="center" vertical="center"/>
    </xf>
    <xf numFmtId="2" fontId="40" fillId="26" borderId="70" xfId="0" applyNumberFormat="1" applyFont="1" applyFill="1" applyBorder="1" applyAlignment="1">
      <alignment horizontal="center" vertical="center"/>
    </xf>
    <xf numFmtId="0" fontId="40" fillId="0" borderId="59" xfId="0" applyFont="1" applyBorder="1" applyAlignment="1">
      <alignment horizontal="center" vertical="center"/>
    </xf>
    <xf numFmtId="0" fontId="40" fillId="0" borderId="60" xfId="0" applyFont="1" applyBorder="1" applyAlignment="1">
      <alignment horizontal="center" vertical="center"/>
    </xf>
    <xf numFmtId="0" fontId="40" fillId="0" borderId="61" xfId="0" applyFont="1" applyBorder="1" applyAlignment="1">
      <alignment horizontal="left"/>
    </xf>
    <xf numFmtId="0" fontId="40" fillId="0" borderId="60" xfId="0" applyFont="1" applyBorder="1" applyAlignment="1">
      <alignment horizontal="left"/>
    </xf>
    <xf numFmtId="0" fontId="101" fillId="0" borderId="53" xfId="0" applyFont="1" applyBorder="1" applyAlignment="1">
      <alignment wrapText="1"/>
    </xf>
    <xf numFmtId="0" fontId="40" fillId="0" borderId="52" xfId="0" applyFont="1" applyBorder="1" applyAlignment="1">
      <alignment horizontal="left"/>
    </xf>
    <xf numFmtId="0" fontId="40" fillId="0" borderId="55" xfId="0" applyFont="1" applyBorder="1" applyAlignment="1">
      <alignment horizontal="left"/>
    </xf>
    <xf numFmtId="0" fontId="40" fillId="0" borderId="56" xfId="0" applyFont="1" applyBorder="1"/>
    <xf numFmtId="0" fontId="40" fillId="0" borderId="58" xfId="0" applyFont="1" applyBorder="1" applyAlignment="1">
      <alignment horizontal="center" vertical="center"/>
    </xf>
    <xf numFmtId="0" fontId="40" fillId="0" borderId="57" xfId="0" applyFont="1" applyBorder="1" applyAlignment="1">
      <alignment horizontal="left"/>
    </xf>
    <xf numFmtId="0" fontId="40" fillId="0" borderId="58" xfId="0" applyFont="1" applyBorder="1" applyAlignment="1">
      <alignment horizontal="left"/>
    </xf>
    <xf numFmtId="0" fontId="28" fillId="0" borderId="18" xfId="0" applyFont="1" applyBorder="1" applyAlignment="1">
      <alignment horizontal="center"/>
    </xf>
    <xf numFmtId="0" fontId="103" fillId="0" borderId="73" xfId="0" applyFont="1" applyBorder="1" applyAlignment="1">
      <alignment horizontal="center" textRotation="90"/>
    </xf>
    <xf numFmtId="0" fontId="28" fillId="0" borderId="55" xfId="0" applyFont="1" applyBorder="1"/>
    <xf numFmtId="0" fontId="43" fillId="30" borderId="0" xfId="0" applyFont="1" applyFill="1" applyAlignment="1">
      <alignment horizontal="center"/>
    </xf>
    <xf numFmtId="0" fontId="40" fillId="30" borderId="0" xfId="0" applyFont="1" applyFill="1" applyAlignment="1">
      <alignment horizontal="right"/>
    </xf>
    <xf numFmtId="2" fontId="43" fillId="30" borderId="97" xfId="0" applyNumberFormat="1" applyFont="1" applyFill="1" applyBorder="1"/>
    <xf numFmtId="2" fontId="43" fillId="30" borderId="44" xfId="0" applyNumberFormat="1" applyFont="1" applyFill="1" applyBorder="1"/>
    <xf numFmtId="2" fontId="43" fillId="30" borderId="43" xfId="0" applyNumberFormat="1" applyFont="1" applyFill="1" applyBorder="1"/>
    <xf numFmtId="0" fontId="40" fillId="0" borderId="31" xfId="0" applyFont="1" applyBorder="1" applyAlignment="1">
      <alignment horizontal="left" wrapText="1" indent="1"/>
    </xf>
    <xf numFmtId="0" fontId="40" fillId="0" borderId="96" xfId="0" applyFont="1" applyBorder="1"/>
    <xf numFmtId="2" fontId="40" fillId="0" borderId="45" xfId="0" applyNumberFormat="1" applyFont="1" applyBorder="1"/>
    <xf numFmtId="2" fontId="40" fillId="0" borderId="49" xfId="0" applyNumberFormat="1" applyFont="1" applyBorder="1"/>
    <xf numFmtId="2" fontId="40" fillId="0" borderId="31" xfId="0" applyNumberFormat="1" applyFont="1" applyBorder="1"/>
    <xf numFmtId="0" fontId="40" fillId="0" borderId="13" xfId="0" applyFont="1" applyBorder="1" applyAlignment="1">
      <alignment horizontal="left" indent="1"/>
    </xf>
    <xf numFmtId="2" fontId="40" fillId="0" borderId="37" xfId="0" applyNumberFormat="1" applyFont="1" applyBorder="1"/>
    <xf numFmtId="2" fontId="40" fillId="25" borderId="13" xfId="0" applyNumberFormat="1" applyFont="1" applyFill="1" applyBorder="1"/>
    <xf numFmtId="0" fontId="40" fillId="0" borderId="32" xfId="0" applyFont="1" applyBorder="1" applyAlignment="1">
      <alignment horizontal="left" indent="1"/>
    </xf>
    <xf numFmtId="0" fontId="40" fillId="0" borderId="99" xfId="0" applyFont="1" applyBorder="1"/>
    <xf numFmtId="2" fontId="40" fillId="0" borderId="66" xfId="0" applyNumberFormat="1" applyFont="1" applyBorder="1"/>
    <xf numFmtId="2" fontId="40" fillId="25" borderId="32" xfId="0" applyNumberFormat="1" applyFont="1" applyFill="1" applyBorder="1"/>
    <xf numFmtId="0" fontId="43" fillId="0" borderId="27" xfId="0" applyFont="1" applyBorder="1" applyAlignment="1">
      <alignment horizontal="left" indent="1"/>
    </xf>
    <xf numFmtId="0" fontId="43" fillId="0" borderId="34" xfId="0" applyFont="1" applyBorder="1"/>
    <xf numFmtId="0" fontId="43" fillId="0" borderId="101" xfId="0" applyFont="1" applyBorder="1"/>
    <xf numFmtId="0" fontId="43" fillId="0" borderId="47" xfId="0" applyFont="1" applyBorder="1"/>
    <xf numFmtId="0" fontId="43" fillId="0" borderId="33" xfId="0" applyFont="1" applyBorder="1"/>
    <xf numFmtId="0" fontId="43" fillId="39" borderId="100" xfId="0" applyFont="1" applyFill="1" applyBorder="1"/>
    <xf numFmtId="2" fontId="43" fillId="30" borderId="45" xfId="0" applyNumberFormat="1" applyFont="1" applyFill="1" applyBorder="1"/>
    <xf numFmtId="2" fontId="43" fillId="30" borderId="49" xfId="0" applyNumberFormat="1" applyFont="1" applyFill="1" applyBorder="1"/>
    <xf numFmtId="2" fontId="43" fillId="30" borderId="31" xfId="0" applyNumberFormat="1" applyFont="1" applyFill="1" applyBorder="1"/>
    <xf numFmtId="2" fontId="43" fillId="25" borderId="13" xfId="0" applyNumberFormat="1" applyFont="1" applyFill="1" applyBorder="1"/>
    <xf numFmtId="0" fontId="40" fillId="0" borderId="98" xfId="0" applyFont="1" applyBorder="1"/>
    <xf numFmtId="2" fontId="43" fillId="0" borderId="37" xfId="0" applyNumberFormat="1" applyFont="1" applyBorder="1"/>
    <xf numFmtId="2" fontId="43" fillId="0" borderId="47" xfId="0" applyNumberFormat="1" applyFont="1" applyBorder="1"/>
    <xf numFmtId="2" fontId="43" fillId="0" borderId="33" xfId="0" applyNumberFormat="1" applyFont="1" applyBorder="1"/>
    <xf numFmtId="2" fontId="40" fillId="25" borderId="27" xfId="0" applyNumberFormat="1" applyFont="1" applyFill="1" applyBorder="1"/>
    <xf numFmtId="0" fontId="43" fillId="30" borderId="31" xfId="0" applyFont="1" applyFill="1" applyBorder="1"/>
    <xf numFmtId="2" fontId="43" fillId="25" borderId="27" xfId="0" applyNumberFormat="1" applyFont="1" applyFill="1" applyBorder="1"/>
    <xf numFmtId="0" fontId="43" fillId="30" borderId="27" xfId="0" applyFont="1" applyFill="1" applyBorder="1"/>
    <xf numFmtId="0" fontId="43" fillId="39" borderId="71" xfId="0" applyFont="1" applyFill="1" applyBorder="1"/>
    <xf numFmtId="2" fontId="43" fillId="30" borderId="47" xfId="0" applyNumberFormat="1" applyFont="1" applyFill="1" applyBorder="1"/>
    <xf numFmtId="2" fontId="43" fillId="30" borderId="27" xfId="0" applyNumberFormat="1" applyFont="1" applyFill="1" applyBorder="1"/>
    <xf numFmtId="0" fontId="43" fillId="0" borderId="34" xfId="0" applyFont="1" applyBorder="1" applyAlignment="1">
      <alignment wrapText="1"/>
    </xf>
    <xf numFmtId="0" fontId="43" fillId="0" borderId="19" xfId="0" applyFont="1" applyBorder="1"/>
    <xf numFmtId="2" fontId="43" fillId="0" borderId="102" xfId="0" applyNumberFormat="1" applyFont="1" applyBorder="1"/>
    <xf numFmtId="164" fontId="43" fillId="0" borderId="19" xfId="0" applyNumberFormat="1" applyFont="1" applyBorder="1"/>
    <xf numFmtId="0" fontId="43" fillId="0" borderId="20" xfId="0" applyFont="1" applyBorder="1"/>
    <xf numFmtId="2" fontId="43" fillId="25" borderId="33" xfId="0" applyNumberFormat="1" applyFont="1" applyFill="1" applyBorder="1"/>
    <xf numFmtId="2" fontId="40" fillId="25" borderId="36" xfId="0" applyNumberFormat="1" applyFont="1" applyFill="1" applyBorder="1"/>
    <xf numFmtId="2" fontId="40" fillId="25" borderId="67" xfId="0" applyNumberFormat="1" applyFont="1" applyFill="1" applyBorder="1"/>
    <xf numFmtId="2" fontId="43" fillId="25" borderId="36" xfId="0" applyNumberFormat="1" applyFont="1" applyFill="1" applyBorder="1"/>
    <xf numFmtId="2" fontId="43" fillId="25" borderId="67" xfId="0" applyNumberFormat="1" applyFont="1" applyFill="1" applyBorder="1"/>
    <xf numFmtId="2" fontId="40" fillId="25" borderId="33" xfId="0" applyNumberFormat="1" applyFont="1" applyFill="1" applyBorder="1"/>
    <xf numFmtId="0" fontId="43" fillId="0" borderId="0" xfId="54" applyFont="1" applyAlignment="1">
      <alignment horizontal="center"/>
    </xf>
    <xf numFmtId="1" fontId="40" fillId="37" borderId="52" xfId="0" applyNumberFormat="1" applyFont="1" applyFill="1" applyBorder="1" applyAlignment="1">
      <alignment horizontal="center" vertical="center"/>
    </xf>
    <xf numFmtId="0" fontId="43" fillId="37" borderId="52" xfId="54" applyFont="1" applyFill="1" applyBorder="1" applyAlignment="1">
      <alignment horizontal="left" vertical="center" wrapText="1"/>
    </xf>
    <xf numFmtId="0" fontId="43" fillId="37" borderId="52" xfId="54" applyFont="1" applyFill="1" applyBorder="1" applyAlignment="1">
      <alignment horizontal="center" vertical="top" wrapText="1"/>
    </xf>
    <xf numFmtId="0" fontId="40" fillId="37" borderId="52" xfId="89" applyFont="1" applyFill="1" applyBorder="1" applyAlignment="1">
      <alignment horizontal="center" vertical="center"/>
    </xf>
    <xf numFmtId="0" fontId="40" fillId="37" borderId="52" xfId="0" applyFont="1" applyFill="1" applyBorder="1" applyAlignment="1">
      <alignment horizontal="center" vertical="center"/>
    </xf>
    <xf numFmtId="1" fontId="40" fillId="37" borderId="52" xfId="54" applyNumberFormat="1" applyFont="1" applyFill="1" applyBorder="1" applyAlignment="1">
      <alignment horizontal="center" vertical="top" wrapText="1"/>
    </xf>
    <xf numFmtId="0" fontId="40" fillId="37" borderId="52" xfId="54" applyFont="1" applyFill="1" applyBorder="1" applyAlignment="1">
      <alignment horizontal="center" vertical="top" wrapText="1"/>
    </xf>
    <xf numFmtId="0" fontId="43" fillId="37" borderId="52" xfId="54" applyFont="1" applyFill="1" applyBorder="1" applyAlignment="1">
      <alignment horizontal="center" vertical="center" wrapText="1"/>
    </xf>
    <xf numFmtId="0" fontId="40" fillId="37" borderId="52" xfId="54" applyFont="1" applyFill="1" applyBorder="1" applyAlignment="1">
      <alignment horizontal="left" vertical="center" wrapText="1"/>
    </xf>
    <xf numFmtId="2" fontId="40" fillId="37" borderId="52" xfId="0" applyNumberFormat="1" applyFont="1" applyFill="1" applyBorder="1" applyAlignment="1">
      <alignment horizontal="center" vertical="center"/>
    </xf>
    <xf numFmtId="1" fontId="41" fillId="0" borderId="0" xfId="54" applyNumberFormat="1" applyFont="1" applyAlignment="1">
      <alignment horizontal="center"/>
    </xf>
    <xf numFmtId="167" fontId="40" fillId="0" borderId="52" xfId="0" applyNumberFormat="1" applyFont="1" applyBorder="1" applyAlignment="1">
      <alignment horizontal="center" vertical="center"/>
    </xf>
    <xf numFmtId="168" fontId="40" fillId="0" borderId="52" xfId="73" applyNumberFormat="1" applyFont="1" applyBorder="1" applyAlignment="1">
      <alignment horizontal="center" vertical="center"/>
    </xf>
    <xf numFmtId="0" fontId="43" fillId="37" borderId="53" xfId="54" applyFont="1" applyFill="1" applyBorder="1" applyAlignment="1">
      <alignment horizontal="center" vertical="top" wrapText="1"/>
    </xf>
    <xf numFmtId="0" fontId="40" fillId="37" borderId="53" xfId="54" applyFont="1" applyFill="1" applyBorder="1" applyAlignment="1">
      <alignment horizontal="center" vertical="top" wrapText="1"/>
    </xf>
    <xf numFmtId="1" fontId="40" fillId="37" borderId="68" xfId="54" applyNumberFormat="1" applyFont="1" applyFill="1" applyBorder="1" applyAlignment="1">
      <alignment horizontal="center" vertical="top" wrapText="1"/>
    </xf>
    <xf numFmtId="0" fontId="40" fillId="37" borderId="68" xfId="0" applyFont="1" applyFill="1" applyBorder="1" applyAlignment="1">
      <alignment horizontal="center" vertical="center"/>
    </xf>
    <xf numFmtId="0" fontId="40" fillId="37" borderId="68" xfId="89" applyFont="1" applyFill="1" applyBorder="1" applyAlignment="1">
      <alignment horizontal="center" vertical="center"/>
    </xf>
    <xf numFmtId="0" fontId="105" fillId="0" borderId="52" xfId="0" applyFont="1" applyBorder="1" applyAlignment="1">
      <alignment horizontal="center" vertical="center"/>
    </xf>
    <xf numFmtId="10" fontId="105" fillId="0" borderId="52" xfId="0" applyNumberFormat="1" applyFont="1" applyBorder="1" applyAlignment="1">
      <alignment horizontal="center" vertical="center"/>
    </xf>
    <xf numFmtId="0" fontId="104" fillId="0" borderId="0" xfId="0" applyFont="1" applyAlignment="1">
      <alignment horizontal="center" vertical="top" wrapText="1"/>
    </xf>
    <xf numFmtId="0" fontId="105" fillId="37" borderId="52" xfId="0" applyFont="1" applyFill="1" applyBorder="1" applyAlignment="1">
      <alignment horizontal="center" vertical="center"/>
    </xf>
    <xf numFmtId="2" fontId="105" fillId="0" borderId="52" xfId="0" applyNumberFormat="1" applyFont="1" applyBorder="1" applyAlignment="1">
      <alignment horizontal="center" vertical="center"/>
    </xf>
    <xf numFmtId="0" fontId="40" fillId="0" borderId="0" xfId="54" applyFont="1" applyAlignment="1">
      <alignment horizontal="left" vertical="top" wrapText="1"/>
    </xf>
    <xf numFmtId="0" fontId="40" fillId="0" borderId="0" xfId="54" applyFont="1" applyAlignment="1">
      <alignment horizontal="center"/>
    </xf>
    <xf numFmtId="0" fontId="43" fillId="0" borderId="0" xfId="54" applyFont="1" applyAlignment="1">
      <alignment horizontal="center" vertical="top" wrapText="1"/>
    </xf>
    <xf numFmtId="0" fontId="43" fillId="0" borderId="0" xfId="54" applyFont="1" applyAlignment="1">
      <alignment horizontal="center"/>
    </xf>
    <xf numFmtId="0" fontId="43" fillId="0" borderId="0" xfId="54" applyFont="1" applyAlignment="1">
      <alignment horizontal="center" wrapText="1"/>
    </xf>
    <xf numFmtId="0" fontId="0" fillId="0" borderId="0" xfId="0"/>
    <xf numFmtId="0" fontId="43" fillId="37" borderId="52" xfId="54" applyFont="1" applyFill="1" applyBorder="1" applyAlignment="1">
      <alignment horizontal="center" vertical="center" wrapText="1"/>
    </xf>
    <xf numFmtId="0" fontId="41" fillId="0" borderId="0" xfId="54" applyFont="1" applyAlignment="1">
      <alignment horizontal="center"/>
    </xf>
    <xf numFmtId="0" fontId="99" fillId="0" borderId="0" xfId="0" applyFont="1" applyAlignment="1">
      <alignment horizontal="left" vertical="center" wrapText="1"/>
    </xf>
    <xf numFmtId="0" fontId="99" fillId="0" borderId="0" xfId="0" applyFont="1" applyAlignment="1">
      <alignment horizontal="left" vertical="center"/>
    </xf>
    <xf numFmtId="0" fontId="43" fillId="37" borderId="52" xfId="0" applyFont="1" applyFill="1" applyBorder="1" applyAlignment="1">
      <alignment vertical="center"/>
    </xf>
    <xf numFmtId="164" fontId="28" fillId="0" borderId="52" xfId="80" applyFont="1" applyBorder="1" applyAlignment="1">
      <alignment wrapText="1"/>
    </xf>
    <xf numFmtId="164" fontId="28" fillId="0" borderId="52" xfId="80" applyFont="1" applyBorder="1" applyAlignment="1">
      <alignment horizontal="center" vertical="center"/>
    </xf>
    <xf numFmtId="164" fontId="28" fillId="0" borderId="52" xfId="80" applyFont="1" applyBorder="1" applyAlignment="1"/>
    <xf numFmtId="164" fontId="28" fillId="0" borderId="52" xfId="80" applyFont="1" applyBorder="1"/>
    <xf numFmtId="0" fontId="33" fillId="0" borderId="0" xfId="0" applyFont="1"/>
    <xf numFmtId="0" fontId="43" fillId="0" borderId="5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89" fillId="0" borderId="0" xfId="54" applyFont="1" applyAlignment="1">
      <alignment horizontal="center"/>
    </xf>
    <xf numFmtId="164" fontId="40" fillId="27" borderId="52" xfId="80" applyFont="1" applyFill="1" applyBorder="1" applyAlignment="1">
      <alignment horizontal="center" vertical="center"/>
    </xf>
    <xf numFmtId="164" fontId="40" fillId="30" borderId="52" xfId="80" applyFont="1" applyFill="1" applyBorder="1" applyAlignment="1">
      <alignment horizontal="center"/>
    </xf>
    <xf numFmtId="164" fontId="40" fillId="30" borderId="52" xfId="80" applyFont="1" applyFill="1" applyBorder="1" applyAlignment="1">
      <alignment horizontal="center" vertical="center" wrapText="1"/>
    </xf>
    <xf numFmtId="164" fontId="40" fillId="30" borderId="52" xfId="80" applyFont="1" applyFill="1" applyBorder="1" applyAlignment="1">
      <alignment horizontal="center" vertical="center"/>
    </xf>
    <xf numFmtId="0" fontId="89" fillId="0" borderId="51" xfId="0" applyFont="1" applyBorder="1" applyAlignment="1">
      <alignment wrapText="1"/>
    </xf>
    <xf numFmtId="0" fontId="36" fillId="0" borderId="52" xfId="0" applyFont="1" applyBorder="1"/>
    <xf numFmtId="0" fontId="40" fillId="0" borderId="52" xfId="0" applyFont="1" applyBorder="1" applyAlignment="1">
      <alignment horizontal="center"/>
    </xf>
    <xf numFmtId="0" fontId="40" fillId="0" borderId="52" xfId="0" applyFont="1" applyBorder="1"/>
    <xf numFmtId="0" fontId="36" fillId="0" borderId="52" xfId="0" applyFont="1" applyBorder="1" applyAlignment="1">
      <alignment horizontal="center" vertical="center"/>
    </xf>
    <xf numFmtId="0" fontId="36" fillId="0" borderId="68" xfId="0" applyFont="1" applyBorder="1" applyAlignment="1">
      <alignment horizontal="center" vertical="center" wrapText="1"/>
    </xf>
    <xf numFmtId="0" fontId="36" fillId="0" borderId="72" xfId="0" applyFont="1" applyBorder="1" applyAlignment="1">
      <alignment horizontal="center" vertical="center" wrapText="1"/>
    </xf>
    <xf numFmtId="164" fontId="50" fillId="0" borderId="0" xfId="80" applyFont="1" applyAlignment="1">
      <alignment horizontal="left" vertical="top" wrapText="1"/>
    </xf>
    <xf numFmtId="0" fontId="40" fillId="0" borderId="0" xfId="0" applyFont="1"/>
    <xf numFmtId="0" fontId="28" fillId="0" borderId="0" xfId="0" applyFont="1"/>
    <xf numFmtId="164" fontId="43" fillId="0" borderId="0" xfId="80" applyFont="1" applyAlignment="1">
      <alignment horizontal="center" vertical="center" wrapText="1"/>
    </xf>
    <xf numFmtId="164" fontId="34" fillId="0" borderId="0" xfId="80" applyFont="1" applyAlignment="1">
      <alignment horizontal="center" vertical="center" wrapText="1"/>
    </xf>
    <xf numFmtId="164" fontId="84" fillId="24" borderId="52" xfId="80" applyFont="1" applyFill="1" applyBorder="1" applyAlignment="1">
      <alignment horizontal="center" vertical="center" wrapText="1"/>
    </xf>
    <xf numFmtId="0" fontId="84" fillId="24" borderId="52" xfId="0" applyFont="1" applyFill="1" applyBorder="1"/>
    <xf numFmtId="0" fontId="36" fillId="0" borderId="68" xfId="0" applyFont="1" applyBorder="1" applyAlignment="1">
      <alignment horizontal="center" wrapText="1"/>
    </xf>
    <xf numFmtId="0" fontId="36" fillId="0" borderId="72" xfId="0" applyFont="1" applyBorder="1" applyAlignment="1">
      <alignment horizontal="center" wrapText="1"/>
    </xf>
    <xf numFmtId="0" fontId="28" fillId="0" borderId="52" xfId="0" applyFont="1" applyBorder="1" applyAlignment="1">
      <alignment horizontal="center"/>
    </xf>
    <xf numFmtId="0" fontId="0" fillId="0" borderId="52" xfId="0" applyBorder="1"/>
    <xf numFmtId="0" fontId="22" fillId="0" borderId="68" xfId="0" applyFont="1" applyBorder="1" applyAlignment="1">
      <alignment horizontal="center" vertical="center" wrapText="1"/>
    </xf>
    <xf numFmtId="0" fontId="22" fillId="0" borderId="72" xfId="0" applyFont="1" applyBorder="1" applyAlignment="1">
      <alignment horizontal="center" vertical="center" wrapText="1"/>
    </xf>
    <xf numFmtId="0" fontId="22" fillId="0" borderId="52" xfId="0" applyFont="1" applyBorder="1"/>
    <xf numFmtId="0" fontId="89" fillId="0" borderId="0" xfId="0" applyFont="1" applyAlignment="1">
      <alignment wrapText="1"/>
    </xf>
    <xf numFmtId="0" fontId="28" fillId="0" borderId="0" xfId="54" applyFont="1" applyAlignment="1">
      <alignment horizontal="left" vertical="top" wrapText="1"/>
    </xf>
    <xf numFmtId="0" fontId="28" fillId="0" borderId="51" xfId="54" applyFont="1" applyBorder="1" applyAlignment="1">
      <alignment horizontal="center"/>
    </xf>
    <xf numFmtId="0" fontId="28" fillId="0" borderId="0" xfId="54" applyFont="1" applyAlignment="1">
      <alignment horizontal="left"/>
    </xf>
    <xf numFmtId="0" fontId="28" fillId="0" borderId="86" xfId="54" applyFont="1" applyBorder="1" applyAlignment="1">
      <alignment horizontal="center" vertical="top" wrapText="1"/>
    </xf>
    <xf numFmtId="0" fontId="89" fillId="0" borderId="0" xfId="54" applyFont="1" applyAlignment="1">
      <alignment horizontal="center" wrapText="1"/>
    </xf>
    <xf numFmtId="0" fontId="22" fillId="0" borderId="52" xfId="0" applyFont="1" applyBorder="1" applyAlignment="1">
      <alignment horizontal="center" vertical="center"/>
    </xf>
    <xf numFmtId="0" fontId="89" fillId="0" borderId="0" xfId="0" applyFont="1" applyAlignment="1">
      <alignment horizontal="center" vertical="center"/>
    </xf>
    <xf numFmtId="0" fontId="28" fillId="0" borderId="52" xfId="0" applyFont="1" applyBorder="1" applyAlignment="1">
      <alignment horizontal="center" vertical="center"/>
    </xf>
    <xf numFmtId="0" fontId="28" fillId="0" borderId="68" xfId="0" applyFont="1" applyBorder="1" applyAlignment="1">
      <alignment horizontal="center" vertical="center" wrapText="1"/>
    </xf>
    <xf numFmtId="0" fontId="28" fillId="0" borderId="81" xfId="0" applyFont="1" applyBorder="1" applyAlignment="1">
      <alignment horizontal="center" vertical="center" wrapText="1"/>
    </xf>
    <xf numFmtId="0" fontId="28" fillId="0" borderId="72" xfId="0" applyFont="1" applyBorder="1" applyAlignment="1">
      <alignment horizontal="center" vertical="center" wrapText="1"/>
    </xf>
    <xf numFmtId="0" fontId="28" fillId="0" borderId="52" xfId="0" applyFont="1" applyBorder="1" applyAlignment="1">
      <alignment horizontal="center" vertical="center" wrapText="1"/>
    </xf>
    <xf numFmtId="0" fontId="23" fillId="0" borderId="52" xfId="0" applyFont="1" applyBorder="1"/>
    <xf numFmtId="0" fontId="28" fillId="0" borderId="53" xfId="0" applyFont="1" applyBorder="1" applyAlignment="1">
      <alignment horizontal="center" vertical="center" wrapText="1"/>
    </xf>
    <xf numFmtId="0" fontId="28" fillId="0" borderId="54" xfId="0" applyFont="1" applyBorder="1" applyAlignment="1">
      <alignment horizontal="center" vertical="center" wrapText="1"/>
    </xf>
    <xf numFmtId="0" fontId="89" fillId="0" borderId="0" xfId="0" applyFont="1" applyAlignment="1">
      <alignment horizontal="center" vertical="center" wrapText="1"/>
    </xf>
    <xf numFmtId="0" fontId="28" fillId="0" borderId="0" xfId="54" applyFont="1" applyAlignment="1">
      <alignment horizontal="center"/>
    </xf>
    <xf numFmtId="0" fontId="50" fillId="0" borderId="0" xfId="54" applyFont="1" applyAlignment="1">
      <alignment horizontal="left" vertical="top" wrapText="1"/>
    </xf>
    <xf numFmtId="0" fontId="43" fillId="27" borderId="52" xfId="54" applyFont="1" applyFill="1" applyBorder="1" applyAlignment="1">
      <alignment horizontal="center" vertical="center" wrapText="1"/>
    </xf>
    <xf numFmtId="0" fontId="43" fillId="27" borderId="52" xfId="0" applyFont="1" applyFill="1" applyBorder="1" applyAlignment="1">
      <alignment horizontal="center" vertical="center" wrapText="1"/>
    </xf>
    <xf numFmtId="0" fontId="43" fillId="26" borderId="61" xfId="0" applyFont="1" applyFill="1" applyBorder="1" applyAlignment="1">
      <alignment horizontal="center" vertical="center" wrapText="1"/>
    </xf>
    <xf numFmtId="0" fontId="40" fillId="0" borderId="57" xfId="0" applyFont="1" applyBorder="1"/>
    <xf numFmtId="0" fontId="43" fillId="26" borderId="39" xfId="0" applyFont="1" applyFill="1" applyBorder="1" applyAlignment="1">
      <alignment horizontal="center" vertical="center" wrapText="1"/>
    </xf>
    <xf numFmtId="0" fontId="43" fillId="26" borderId="28" xfId="0" applyFont="1" applyFill="1" applyBorder="1" applyAlignment="1">
      <alignment horizontal="center" vertical="center" wrapText="1"/>
    </xf>
    <xf numFmtId="0" fontId="43" fillId="26" borderId="35" xfId="0" applyFont="1" applyFill="1" applyBorder="1" applyAlignment="1">
      <alignment horizontal="center" vertical="center" wrapText="1"/>
    </xf>
    <xf numFmtId="0" fontId="43" fillId="26" borderId="29" xfId="0" applyFont="1" applyFill="1" applyBorder="1" applyAlignment="1">
      <alignment horizontal="center" vertical="center" wrapText="1"/>
    </xf>
    <xf numFmtId="0" fontId="43" fillId="26" borderId="84" xfId="0" applyFont="1" applyFill="1" applyBorder="1" applyAlignment="1">
      <alignment horizontal="center" vertical="center" wrapText="1"/>
    </xf>
    <xf numFmtId="0" fontId="43" fillId="26" borderId="85" xfId="0" applyFont="1" applyFill="1" applyBorder="1" applyAlignment="1">
      <alignment horizontal="center" vertical="center" wrapText="1"/>
    </xf>
    <xf numFmtId="0" fontId="40" fillId="30" borderId="0" xfId="0" applyFont="1" applyFill="1" applyAlignment="1">
      <alignment horizontal="center" wrapText="1"/>
    </xf>
    <xf numFmtId="0" fontId="40" fillId="30" borderId="22" xfId="0" applyFont="1" applyFill="1" applyBorder="1" applyAlignment="1">
      <alignment horizontal="center" wrapText="1"/>
    </xf>
    <xf numFmtId="0" fontId="43" fillId="26" borderId="38" xfId="0" applyFont="1" applyFill="1" applyBorder="1" applyAlignment="1">
      <alignment horizontal="center" vertical="center" wrapText="1"/>
    </xf>
    <xf numFmtId="0" fontId="43" fillId="26" borderId="10" xfId="0" applyFont="1" applyFill="1" applyBorder="1" applyAlignment="1">
      <alignment horizontal="center" vertical="center" wrapText="1"/>
    </xf>
    <xf numFmtId="0" fontId="43" fillId="26" borderId="39" xfId="0" applyFont="1" applyFill="1" applyBorder="1" applyAlignment="1">
      <alignment horizontal="center" vertical="center"/>
    </xf>
    <xf numFmtId="0" fontId="43" fillId="26" borderId="10" xfId="0" applyFont="1" applyFill="1" applyBorder="1" applyAlignment="1">
      <alignment horizontal="center" vertical="center"/>
    </xf>
    <xf numFmtId="0" fontId="43" fillId="26" borderId="34" xfId="0" applyFont="1" applyFill="1" applyBorder="1" applyAlignment="1">
      <alignment horizontal="left" vertical="center"/>
    </xf>
    <xf numFmtId="0" fontId="43" fillId="26" borderId="47" xfId="0" applyFont="1" applyFill="1" applyBorder="1" applyAlignment="1">
      <alignment horizontal="left" vertical="center"/>
    </xf>
    <xf numFmtId="0" fontId="43" fillId="26" borderId="33" xfId="0" applyFont="1" applyFill="1" applyBorder="1" applyAlignment="1">
      <alignment horizontal="left" vertical="center"/>
    </xf>
    <xf numFmtId="0" fontId="43" fillId="26" borderId="34" xfId="0" applyFont="1" applyFill="1" applyBorder="1" applyAlignment="1">
      <alignment horizontal="left" vertical="center" wrapText="1"/>
    </xf>
    <xf numFmtId="0" fontId="43" fillId="26" borderId="47" xfId="0" applyFont="1" applyFill="1" applyBorder="1" applyAlignment="1">
      <alignment horizontal="left" vertical="center" wrapText="1"/>
    </xf>
    <xf numFmtId="0" fontId="43" fillId="26" borderId="33" xfId="0" applyFont="1" applyFill="1" applyBorder="1" applyAlignment="1">
      <alignment horizontal="left" vertical="center" wrapText="1"/>
    </xf>
    <xf numFmtId="0" fontId="43" fillId="26" borderId="35" xfId="0" applyFont="1" applyFill="1" applyBorder="1" applyAlignment="1">
      <alignment horizontal="center" vertical="center"/>
    </xf>
    <xf numFmtId="0" fontId="43" fillId="26" borderId="29" xfId="0" applyFont="1" applyFill="1" applyBorder="1" applyAlignment="1">
      <alignment horizontal="center" vertical="center"/>
    </xf>
    <xf numFmtId="0" fontId="43" fillId="26" borderId="79" xfId="0" applyFont="1" applyFill="1" applyBorder="1" applyAlignment="1">
      <alignment horizontal="center" vertical="center" wrapText="1"/>
    </xf>
    <xf numFmtId="0" fontId="43" fillId="26" borderId="23" xfId="0" applyFont="1" applyFill="1" applyBorder="1" applyAlignment="1">
      <alignment horizontal="center" vertical="center" wrapText="1"/>
    </xf>
    <xf numFmtId="0" fontId="0" fillId="0" borderId="53" xfId="0" applyBorder="1" applyAlignment="1">
      <alignment horizontal="center"/>
    </xf>
    <xf numFmtId="0" fontId="0" fillId="0" borderId="80" xfId="0" applyBorder="1" applyAlignment="1">
      <alignment horizontal="center"/>
    </xf>
    <xf numFmtId="0" fontId="0" fillId="0" borderId="54" xfId="0" applyBorder="1" applyAlignment="1">
      <alignment horizontal="center"/>
    </xf>
    <xf numFmtId="0" fontId="82" fillId="0" borderId="53" xfId="0" applyFont="1" applyBorder="1" applyAlignment="1">
      <alignment horizontal="center"/>
    </xf>
    <xf numFmtId="0" fontId="85" fillId="0" borderId="54" xfId="0" applyFont="1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2" xfId="0" applyBorder="1" applyAlignment="1">
      <alignment horizontal="left"/>
    </xf>
    <xf numFmtId="0" fontId="85" fillId="32" borderId="52" xfId="0" applyFont="1" applyFill="1" applyBorder="1"/>
    <xf numFmtId="0" fontId="85" fillId="0" borderId="52" xfId="0" applyFont="1" applyBorder="1" applyAlignment="1">
      <alignment horizontal="center"/>
    </xf>
    <xf numFmtId="0" fontId="85" fillId="0" borderId="52" xfId="0" applyFont="1" applyBorder="1"/>
    <xf numFmtId="0" fontId="32" fillId="0" borderId="0" xfId="0" applyFont="1"/>
    <xf numFmtId="0" fontId="0" fillId="32" borderId="53" xfId="0" applyFill="1" applyBorder="1" applyAlignment="1">
      <alignment horizontal="center"/>
    </xf>
    <xf numFmtId="0" fontId="0" fillId="32" borderId="54" xfId="0" applyFill="1" applyBorder="1" applyAlignment="1">
      <alignment horizontal="center"/>
    </xf>
    <xf numFmtId="0" fontId="92" fillId="0" borderId="0" xfId="0" applyFont="1" applyAlignment="1">
      <alignment horizontal="center" vertical="center" wrapText="1"/>
    </xf>
    <xf numFmtId="0" fontId="34" fillId="26" borderId="34" xfId="0" applyFont="1" applyFill="1" applyBorder="1" applyAlignment="1">
      <alignment horizontal="left" vertical="center" wrapText="1"/>
    </xf>
    <xf numFmtId="0" fontId="34" fillId="26" borderId="47" xfId="0" applyFont="1" applyFill="1" applyBorder="1" applyAlignment="1">
      <alignment horizontal="left" vertical="center" wrapText="1"/>
    </xf>
    <xf numFmtId="0" fontId="34" fillId="26" borderId="33" xfId="0" applyFont="1" applyFill="1" applyBorder="1" applyAlignment="1">
      <alignment horizontal="left" vertical="center" wrapText="1"/>
    </xf>
    <xf numFmtId="0" fontId="34" fillId="26" borderId="39" xfId="0" applyFont="1" applyFill="1" applyBorder="1" applyAlignment="1">
      <alignment horizontal="center" vertical="center"/>
    </xf>
    <xf numFmtId="0" fontId="34" fillId="26" borderId="28" xfId="0" applyFont="1" applyFill="1" applyBorder="1" applyAlignment="1">
      <alignment horizontal="center" vertical="center"/>
    </xf>
    <xf numFmtId="0" fontId="34" fillId="26" borderId="35" xfId="0" applyFont="1" applyFill="1" applyBorder="1" applyAlignment="1">
      <alignment horizontal="center" vertical="center" wrapText="1"/>
    </xf>
    <xf numFmtId="0" fontId="34" fillId="26" borderId="10" xfId="0" applyFont="1" applyFill="1" applyBorder="1" applyAlignment="1">
      <alignment horizontal="center" vertical="center" wrapText="1"/>
    </xf>
    <xf numFmtId="0" fontId="34" fillId="26" borderId="52" xfId="0" applyFont="1" applyFill="1" applyBorder="1" applyAlignment="1">
      <alignment horizontal="center" vertical="center" wrapText="1"/>
    </xf>
    <xf numFmtId="0" fontId="28" fillId="0" borderId="52" xfId="0" applyFont="1" applyBorder="1"/>
    <xf numFmtId="0" fontId="34" fillId="26" borderId="39" xfId="0" applyFont="1" applyFill="1" applyBorder="1" applyAlignment="1">
      <alignment horizontal="center" vertical="center" wrapText="1"/>
    </xf>
    <xf numFmtId="0" fontId="34" fillId="26" borderId="28" xfId="0" applyFont="1" applyFill="1" applyBorder="1" applyAlignment="1">
      <alignment horizontal="center" vertical="center" wrapText="1"/>
    </xf>
    <xf numFmtId="0" fontId="34" fillId="26" borderId="79" xfId="0" applyFont="1" applyFill="1" applyBorder="1" applyAlignment="1">
      <alignment horizontal="center" vertical="center" wrapText="1"/>
    </xf>
    <xf numFmtId="0" fontId="34" fillId="26" borderId="23" xfId="0" applyFont="1" applyFill="1" applyBorder="1" applyAlignment="1">
      <alignment horizontal="center" vertical="center" wrapText="1"/>
    </xf>
    <xf numFmtId="0" fontId="34" fillId="26" borderId="10" xfId="0" applyFont="1" applyFill="1" applyBorder="1" applyAlignment="1">
      <alignment horizontal="center" vertical="center"/>
    </xf>
    <xf numFmtId="0" fontId="78" fillId="0" borderId="0" xfId="0" applyFont="1" applyAlignment="1">
      <alignment horizontal="left"/>
    </xf>
    <xf numFmtId="0" fontId="89" fillId="0" borderId="53" xfId="0" applyFont="1" applyBorder="1" applyAlignment="1">
      <alignment horizontal="center" vertical="center" wrapText="1"/>
    </xf>
    <xf numFmtId="0" fontId="89" fillId="0" borderId="80" xfId="0" applyFont="1" applyBorder="1" applyAlignment="1">
      <alignment horizontal="center" vertical="center" wrapText="1"/>
    </xf>
    <xf numFmtId="0" fontId="89" fillId="0" borderId="54" xfId="0" applyFont="1" applyBorder="1" applyAlignment="1">
      <alignment horizontal="center" vertical="center" wrapText="1"/>
    </xf>
    <xf numFmtId="0" fontId="34" fillId="26" borderId="52" xfId="0" applyFont="1" applyFill="1" applyBorder="1" applyAlignment="1">
      <alignment horizontal="left" vertical="center" wrapText="1"/>
    </xf>
    <xf numFmtId="0" fontId="34" fillId="26" borderId="52" xfId="0" applyFont="1" applyFill="1" applyBorder="1" applyAlignment="1">
      <alignment horizontal="center" vertical="center"/>
    </xf>
    <xf numFmtId="0" fontId="89" fillId="0" borderId="0" xfId="54" applyFont="1" applyAlignment="1">
      <alignment horizontal="center" vertical="center" wrapText="1"/>
    </xf>
    <xf numFmtId="0" fontId="89" fillId="0" borderId="0" xfId="68" applyFont="1" applyAlignment="1">
      <alignment horizontal="center" vertical="center"/>
    </xf>
    <xf numFmtId="0" fontId="94" fillId="0" borderId="0" xfId="0" applyFont="1" applyAlignment="1">
      <alignment horizontal="center" vertical="center"/>
    </xf>
    <xf numFmtId="0" fontId="43" fillId="0" borderId="0" xfId="68" applyFont="1" applyAlignment="1">
      <alignment horizontal="left" vertical="top" wrapText="1"/>
    </xf>
    <xf numFmtId="0" fontId="36" fillId="0" borderId="0" xfId="0" applyFont="1" applyAlignment="1">
      <alignment horizontal="center"/>
    </xf>
    <xf numFmtId="0" fontId="40" fillId="0" borderId="0" xfId="0" applyFont="1" applyAlignment="1">
      <alignment horizontal="left"/>
    </xf>
    <xf numFmtId="0" fontId="98" fillId="0" borderId="0" xfId="54" applyFont="1" applyAlignment="1">
      <alignment horizontal="center" vertical="center"/>
    </xf>
    <xf numFmtId="0" fontId="49" fillId="0" borderId="0" xfId="54" applyFont="1" applyAlignment="1">
      <alignment horizontal="center"/>
    </xf>
    <xf numFmtId="0" fontId="43" fillId="0" borderId="30" xfId="54" applyFont="1" applyBorder="1" applyAlignment="1">
      <alignment horizontal="center" wrapText="1"/>
    </xf>
    <xf numFmtId="0" fontId="43" fillId="0" borderId="37" xfId="54" applyFont="1" applyBorder="1" applyAlignment="1">
      <alignment horizontal="center" wrapText="1"/>
    </xf>
    <xf numFmtId="0" fontId="43" fillId="0" borderId="30" xfId="54" applyFont="1" applyBorder="1" applyAlignment="1">
      <alignment horizontal="left" wrapText="1" indent="1"/>
    </xf>
    <xf numFmtId="0" fontId="43" fillId="0" borderId="37" xfId="54" applyFont="1" applyBorder="1" applyAlignment="1">
      <alignment horizontal="left" wrapText="1" indent="1"/>
    </xf>
    <xf numFmtId="0" fontId="40" fillId="0" borderId="30" xfId="54" applyFont="1" applyBorder="1" applyAlignment="1">
      <alignment horizontal="left" wrapText="1" indent="2"/>
    </xf>
    <xf numFmtId="0" fontId="40" fillId="0" borderId="37" xfId="54" applyFont="1" applyBorder="1" applyAlignment="1">
      <alignment horizontal="left" wrapText="1" indent="2"/>
    </xf>
    <xf numFmtId="0" fontId="34" fillId="0" borderId="0" xfId="0" applyFont="1" applyAlignment="1">
      <alignment horizontal="center" wrapText="1"/>
    </xf>
    <xf numFmtId="0" fontId="25" fillId="0" borderId="0" xfId="0" applyFont="1" applyAlignment="1">
      <alignment horizontal="center"/>
    </xf>
    <xf numFmtId="0" fontId="0" fillId="27" borderId="68" xfId="0" applyFill="1" applyBorder="1" applyAlignment="1">
      <alignment horizontal="center" vertical="center" wrapText="1"/>
    </xf>
    <xf numFmtId="0" fontId="0" fillId="27" borderId="72" xfId="0" applyFill="1" applyBorder="1" applyAlignment="1">
      <alignment horizontal="center" vertical="center" wrapText="1"/>
    </xf>
    <xf numFmtId="0" fontId="0" fillId="27" borderId="69" xfId="0" applyFill="1" applyBorder="1" applyAlignment="1">
      <alignment horizontal="center" vertical="center" wrapText="1"/>
    </xf>
    <xf numFmtId="0" fontId="0" fillId="27" borderId="73" xfId="0" applyFill="1" applyBorder="1" applyAlignment="1">
      <alignment horizontal="center" vertical="center" wrapText="1"/>
    </xf>
    <xf numFmtId="0" fontId="0" fillId="27" borderId="65" xfId="0" applyFill="1" applyBorder="1" applyAlignment="1">
      <alignment horizontal="center" vertical="center" wrapText="1"/>
    </xf>
    <xf numFmtId="0" fontId="0" fillId="27" borderId="92" xfId="0" applyFill="1" applyBorder="1" applyAlignment="1">
      <alignment horizontal="center" vertical="center" wrapText="1"/>
    </xf>
    <xf numFmtId="0" fontId="0" fillId="27" borderId="93" xfId="0" applyFill="1" applyBorder="1" applyAlignment="1">
      <alignment horizontal="center" vertical="center" wrapText="1"/>
    </xf>
    <xf numFmtId="0" fontId="0" fillId="27" borderId="59" xfId="0" applyFill="1" applyBorder="1" applyAlignment="1">
      <alignment horizontal="center" vertical="center" wrapText="1"/>
    </xf>
    <xf numFmtId="0" fontId="0" fillId="27" borderId="61" xfId="0" applyFill="1" applyBorder="1" applyAlignment="1">
      <alignment horizontal="center" vertical="center" wrapText="1"/>
    </xf>
    <xf numFmtId="0" fontId="0" fillId="27" borderId="64" xfId="0" applyFill="1" applyBorder="1" applyAlignment="1">
      <alignment horizontal="center" vertical="center" wrapText="1"/>
    </xf>
    <xf numFmtId="0" fontId="0" fillId="27" borderId="60" xfId="0" applyFill="1" applyBorder="1" applyAlignment="1">
      <alignment horizontal="center" vertical="center" wrapText="1"/>
    </xf>
    <xf numFmtId="0" fontId="34" fillId="26" borderId="29" xfId="0" applyFont="1" applyFill="1" applyBorder="1" applyAlignment="1">
      <alignment horizontal="center" vertical="center" wrapText="1"/>
    </xf>
    <xf numFmtId="0" fontId="34" fillId="33" borderId="84" xfId="0" applyFont="1" applyFill="1" applyBorder="1" applyAlignment="1">
      <alignment horizontal="center" vertical="center" wrapText="1"/>
    </xf>
    <xf numFmtId="0" fontId="34" fillId="33" borderId="85" xfId="0" applyFont="1" applyFill="1" applyBorder="1" applyAlignment="1">
      <alignment horizontal="center" vertical="center" wrapText="1"/>
    </xf>
    <xf numFmtId="0" fontId="34" fillId="26" borderId="26" xfId="0" applyFont="1" applyFill="1" applyBorder="1" applyAlignment="1">
      <alignment horizontal="center" vertical="center" wrapText="1"/>
    </xf>
    <xf numFmtId="0" fontId="34" fillId="26" borderId="22" xfId="0" applyFont="1" applyFill="1" applyBorder="1" applyAlignment="1">
      <alignment horizontal="center" vertical="center" wrapText="1"/>
    </xf>
    <xf numFmtId="2" fontId="40" fillId="0" borderId="0" xfId="0" applyNumberFormat="1" applyFont="1" applyAlignment="1">
      <alignment horizontal="right" wrapText="1"/>
    </xf>
    <xf numFmtId="0" fontId="43" fillId="26" borderId="28" xfId="0" applyFont="1" applyFill="1" applyBorder="1" applyAlignment="1">
      <alignment horizontal="center" vertical="center"/>
    </xf>
    <xf numFmtId="0" fontId="43" fillId="26" borderId="35" xfId="0" applyFont="1" applyFill="1" applyBorder="1" applyAlignment="1">
      <alignment horizontal="center" wrapText="1"/>
    </xf>
    <xf numFmtId="0" fontId="43" fillId="26" borderId="38" xfId="0" applyFont="1" applyFill="1" applyBorder="1" applyAlignment="1">
      <alignment horizontal="center" wrapText="1"/>
    </xf>
    <xf numFmtId="0" fontId="43" fillId="26" borderId="29" xfId="0" applyFont="1" applyFill="1" applyBorder="1" applyAlignment="1">
      <alignment horizontal="center" wrapText="1"/>
    </xf>
    <xf numFmtId="0" fontId="43" fillId="26" borderId="38" xfId="0" applyFont="1" applyFill="1" applyBorder="1" applyAlignment="1">
      <alignment horizontal="center" vertical="center"/>
    </xf>
    <xf numFmtId="0" fontId="43" fillId="26" borderId="34" xfId="0" applyFont="1" applyFill="1" applyBorder="1" applyAlignment="1">
      <alignment horizontal="center"/>
    </xf>
    <xf numFmtId="0" fontId="43" fillId="26" borderId="47" xfId="0" applyFont="1" applyFill="1" applyBorder="1" applyAlignment="1">
      <alignment horizontal="center"/>
    </xf>
    <xf numFmtId="0" fontId="43" fillId="26" borderId="33" xfId="0" applyFont="1" applyFill="1" applyBorder="1" applyAlignment="1">
      <alignment horizontal="center"/>
    </xf>
    <xf numFmtId="0" fontId="43" fillId="26" borderId="34" xfId="0" applyFont="1" applyFill="1" applyBorder="1" applyAlignment="1">
      <alignment horizontal="center" vertical="center"/>
    </xf>
    <xf numFmtId="0" fontId="43" fillId="26" borderId="47" xfId="0" applyFont="1" applyFill="1" applyBorder="1" applyAlignment="1">
      <alignment horizontal="center" vertical="center"/>
    </xf>
    <xf numFmtId="0" fontId="43" fillId="26" borderId="33" xfId="0" applyFont="1" applyFill="1" applyBorder="1" applyAlignment="1">
      <alignment horizontal="center" vertical="center"/>
    </xf>
    <xf numFmtId="0" fontId="100" fillId="26" borderId="35" xfId="0" applyFont="1" applyFill="1" applyBorder="1" applyAlignment="1">
      <alignment horizontal="center" vertical="center" wrapText="1"/>
    </xf>
    <xf numFmtId="0" fontId="100" fillId="26" borderId="29" xfId="0" applyFont="1" applyFill="1" applyBorder="1" applyAlignment="1">
      <alignment horizontal="center" vertical="center" wrapText="1"/>
    </xf>
    <xf numFmtId="0" fontId="101" fillId="0" borderId="0" xfId="0" applyFont="1" applyAlignment="1">
      <alignment horizontal="center" vertical="center" wrapText="1"/>
    </xf>
    <xf numFmtId="0" fontId="43" fillId="29" borderId="34" xfId="0" applyFont="1" applyFill="1" applyBorder="1" applyAlignment="1">
      <alignment horizontal="center"/>
    </xf>
    <xf numFmtId="0" fontId="43" fillId="29" borderId="47" xfId="0" applyFont="1" applyFill="1" applyBorder="1" applyAlignment="1">
      <alignment horizontal="center"/>
    </xf>
    <xf numFmtId="0" fontId="43" fillId="29" borderId="33" xfId="0" applyFont="1" applyFill="1" applyBorder="1" applyAlignment="1">
      <alignment horizontal="center"/>
    </xf>
    <xf numFmtId="0" fontId="43" fillId="29" borderId="65" xfId="0" applyFont="1" applyFill="1" applyBorder="1" applyAlignment="1">
      <alignment horizontal="center"/>
    </xf>
    <xf numFmtId="0" fontId="43" fillId="29" borderId="92" xfId="0" applyFont="1" applyFill="1" applyBorder="1" applyAlignment="1">
      <alignment horizontal="center"/>
    </xf>
    <xf numFmtId="0" fontId="43" fillId="29" borderId="26" xfId="0" applyFont="1" applyFill="1" applyBorder="1" applyAlignment="1">
      <alignment horizontal="center"/>
    </xf>
    <xf numFmtId="0" fontId="43" fillId="29" borderId="79" xfId="0" applyFont="1" applyFill="1" applyBorder="1" applyAlignment="1">
      <alignment horizontal="center"/>
    </xf>
    <xf numFmtId="0" fontId="28" fillId="0" borderId="59" xfId="0" applyFont="1" applyBorder="1" applyAlignment="1">
      <alignment horizontal="center"/>
    </xf>
    <xf numFmtId="0" fontId="28" fillId="0" borderId="18" xfId="0" applyFont="1" applyBorder="1" applyAlignment="1">
      <alignment horizontal="center"/>
    </xf>
    <xf numFmtId="0" fontId="28" fillId="0" borderId="61" xfId="0" applyFont="1" applyBorder="1" applyAlignment="1">
      <alignment horizontal="center"/>
    </xf>
    <xf numFmtId="0" fontId="103" fillId="0" borderId="95" xfId="0" applyFont="1" applyBorder="1" applyAlignment="1">
      <alignment horizontal="center" textRotation="90"/>
    </xf>
    <xf numFmtId="0" fontId="103" fillId="0" borderId="73" xfId="0" applyFont="1" applyBorder="1" applyAlignment="1">
      <alignment horizontal="center" textRotation="90"/>
    </xf>
    <xf numFmtId="0" fontId="28" fillId="0" borderId="55" xfId="0" applyFont="1" applyBorder="1" applyAlignment="1">
      <alignment horizontal="center"/>
    </xf>
    <xf numFmtId="0" fontId="28" fillId="0" borderId="60" xfId="0" applyFont="1" applyBorder="1" applyAlignment="1">
      <alignment horizontal="center"/>
    </xf>
    <xf numFmtId="0" fontId="43" fillId="29" borderId="17" xfId="0" applyFont="1" applyFill="1" applyBorder="1" applyAlignment="1">
      <alignment horizontal="center"/>
    </xf>
    <xf numFmtId="0" fontId="43" fillId="29" borderId="80" xfId="0" applyFont="1" applyFill="1" applyBorder="1" applyAlignment="1">
      <alignment horizontal="center"/>
    </xf>
    <xf numFmtId="0" fontId="43" fillId="29" borderId="86" xfId="0" applyFont="1" applyFill="1" applyBorder="1" applyAlignment="1">
      <alignment horizontal="center"/>
    </xf>
    <xf numFmtId="0" fontId="43" fillId="29" borderId="94" xfId="0" applyFont="1" applyFill="1" applyBorder="1" applyAlignment="1">
      <alignment horizontal="center"/>
    </xf>
    <xf numFmtId="0" fontId="43" fillId="0" borderId="0" xfId="0" applyFont="1" applyAlignment="1">
      <alignment horizontal="center" wrapText="1"/>
    </xf>
    <xf numFmtId="0" fontId="40" fillId="0" borderId="26" xfId="0" applyFont="1" applyBorder="1" applyAlignment="1">
      <alignment horizontal="left"/>
    </xf>
    <xf numFmtId="0" fontId="34" fillId="26" borderId="35" xfId="0" applyFont="1" applyFill="1" applyBorder="1" applyAlignment="1">
      <alignment horizontal="center" vertical="center"/>
    </xf>
    <xf numFmtId="0" fontId="34" fillId="26" borderId="29" xfId="0" applyFont="1" applyFill="1" applyBorder="1" applyAlignment="1">
      <alignment horizontal="center" vertical="center"/>
    </xf>
    <xf numFmtId="0" fontId="34" fillId="26" borderId="38" xfId="0" applyFont="1" applyFill="1" applyBorder="1" applyAlignment="1">
      <alignment horizontal="center" vertical="center" wrapText="1"/>
    </xf>
    <xf numFmtId="167" fontId="105" fillId="0" borderId="52" xfId="0" applyNumberFormat="1" applyFont="1" applyBorder="1" applyAlignment="1">
      <alignment horizontal="center" vertical="center"/>
    </xf>
    <xf numFmtId="1" fontId="105" fillId="0" borderId="52" xfId="0" applyNumberFormat="1" applyFont="1" applyBorder="1" applyAlignment="1">
      <alignment horizontal="center" vertical="center"/>
    </xf>
    <xf numFmtId="1" fontId="105" fillId="37" borderId="52" xfId="0" applyNumberFormat="1" applyFont="1" applyFill="1" applyBorder="1" applyAlignment="1">
      <alignment horizontal="center" vertical="center"/>
    </xf>
    <xf numFmtId="2" fontId="104" fillId="0" borderId="0" xfId="0" applyNumberFormat="1" applyFont="1" applyAlignment="1">
      <alignment horizontal="center" vertical="top" wrapText="1"/>
    </xf>
    <xf numFmtId="0" fontId="40" fillId="0" borderId="0" xfId="54" applyFont="1" applyAlignment="1">
      <alignment horizontal="left"/>
    </xf>
  </cellXfs>
  <cellStyles count="97">
    <cellStyle name="20% - Акцент1 2" xfId="1" xr:uid="{00000000-0005-0000-0000-000000000000}"/>
    <cellStyle name="20% - Акцент1 2 2" xfId="2" xr:uid="{00000000-0005-0000-0000-000001000000}"/>
    <cellStyle name="20% - Акцент2 2" xfId="3" xr:uid="{00000000-0005-0000-0000-000002000000}"/>
    <cellStyle name="20% - Акцент2 2 2" xfId="4" xr:uid="{00000000-0005-0000-0000-000003000000}"/>
    <cellStyle name="20% - Акцент3 2" xfId="5" xr:uid="{00000000-0005-0000-0000-000004000000}"/>
    <cellStyle name="20% - Акцент3 2 2" xfId="6" xr:uid="{00000000-0005-0000-0000-000005000000}"/>
    <cellStyle name="20% - Акцент4 2" xfId="7" xr:uid="{00000000-0005-0000-0000-000006000000}"/>
    <cellStyle name="20% - Акцент4 2 2" xfId="8" xr:uid="{00000000-0005-0000-0000-000007000000}"/>
    <cellStyle name="20% - Акцент5 2" xfId="9" xr:uid="{00000000-0005-0000-0000-000008000000}"/>
    <cellStyle name="20% - Акцент5 2 2" xfId="10" xr:uid="{00000000-0005-0000-0000-000009000000}"/>
    <cellStyle name="20% - Акцент6 2" xfId="11" xr:uid="{00000000-0005-0000-0000-00000A000000}"/>
    <cellStyle name="20% - Акцент6 2 2" xfId="12" xr:uid="{00000000-0005-0000-0000-00000B000000}"/>
    <cellStyle name="40% - Акцент1 2" xfId="13" xr:uid="{00000000-0005-0000-0000-00000C000000}"/>
    <cellStyle name="40% - Акцент1 2 2" xfId="14" xr:uid="{00000000-0005-0000-0000-00000D000000}"/>
    <cellStyle name="40% - Акцент2 2" xfId="15" xr:uid="{00000000-0005-0000-0000-00000E000000}"/>
    <cellStyle name="40% - Акцент2 2 2" xfId="16" xr:uid="{00000000-0005-0000-0000-00000F000000}"/>
    <cellStyle name="40% - Акцент3 2" xfId="17" xr:uid="{00000000-0005-0000-0000-000010000000}"/>
    <cellStyle name="40% - Акцент3 2 2" xfId="18" xr:uid="{00000000-0005-0000-0000-000011000000}"/>
    <cellStyle name="40% - Акцент4 2" xfId="19" xr:uid="{00000000-0005-0000-0000-000012000000}"/>
    <cellStyle name="40% - Акцент4 2 2" xfId="20" xr:uid="{00000000-0005-0000-0000-000013000000}"/>
    <cellStyle name="40% - Акцент5 2" xfId="21" xr:uid="{00000000-0005-0000-0000-000014000000}"/>
    <cellStyle name="40% - Акцент5 2 2" xfId="22" xr:uid="{00000000-0005-0000-0000-000015000000}"/>
    <cellStyle name="40% - Акцент6 2" xfId="23" xr:uid="{00000000-0005-0000-0000-000016000000}"/>
    <cellStyle name="40% - Акцент6 2 2" xfId="24" xr:uid="{00000000-0005-0000-0000-000017000000}"/>
    <cellStyle name="60% - Акцент1 2" xfId="25" xr:uid="{00000000-0005-0000-0000-000018000000}"/>
    <cellStyle name="60% - Акцент2 2" xfId="26" xr:uid="{00000000-0005-0000-0000-000019000000}"/>
    <cellStyle name="60% - Акцент3 2" xfId="27" xr:uid="{00000000-0005-0000-0000-00001A000000}"/>
    <cellStyle name="60% - Акцент4 2" xfId="28" xr:uid="{00000000-0005-0000-0000-00001B000000}"/>
    <cellStyle name="60% - Акцент5 2" xfId="29" xr:uid="{00000000-0005-0000-0000-00001C000000}"/>
    <cellStyle name="60% - Акцент6 2" xfId="30" xr:uid="{00000000-0005-0000-0000-00001D000000}"/>
    <cellStyle name="Normal_Tarif_Xmelnizki" xfId="31" xr:uid="{00000000-0005-0000-0000-00001E000000}"/>
    <cellStyle name="Tytuі" xfId="32" xr:uid="{00000000-0005-0000-0000-00001F000000}"/>
    <cellStyle name="Акцент1 2" xfId="33" xr:uid="{00000000-0005-0000-0000-000020000000}"/>
    <cellStyle name="Акцент2 2" xfId="34" xr:uid="{00000000-0005-0000-0000-000021000000}"/>
    <cellStyle name="Акцент3 2" xfId="35" xr:uid="{00000000-0005-0000-0000-000022000000}"/>
    <cellStyle name="Акцент4 2" xfId="36" xr:uid="{00000000-0005-0000-0000-000023000000}"/>
    <cellStyle name="Акцент5 2" xfId="37" xr:uid="{00000000-0005-0000-0000-000024000000}"/>
    <cellStyle name="Акцент6 2" xfId="38" xr:uid="{00000000-0005-0000-0000-000025000000}"/>
    <cellStyle name="Ввод  2" xfId="39" xr:uid="{00000000-0005-0000-0000-000026000000}"/>
    <cellStyle name="Відсотковий" xfId="73" builtinId="5"/>
    <cellStyle name="Відсотковий 2" xfId="95" xr:uid="{40E3B49A-D763-4AA1-B023-7070EDEF36C3}"/>
    <cellStyle name="Вывод 2" xfId="40" xr:uid="{00000000-0005-0000-0000-000027000000}"/>
    <cellStyle name="Вычисление 2" xfId="41" xr:uid="{00000000-0005-0000-0000-000028000000}"/>
    <cellStyle name="Заголовок 1 2" xfId="42" xr:uid="{00000000-0005-0000-0000-000029000000}"/>
    <cellStyle name="Заголовок 2 2" xfId="43" xr:uid="{00000000-0005-0000-0000-00002A000000}"/>
    <cellStyle name="Заголовок 3 2" xfId="44" xr:uid="{00000000-0005-0000-0000-00002B000000}"/>
    <cellStyle name="Заголовок 4 2" xfId="45" xr:uid="{00000000-0005-0000-0000-00002C000000}"/>
    <cellStyle name="Звичайний" xfId="0" builtinId="0"/>
    <cellStyle name="Звичайний 2" xfId="89" xr:uid="{1118B968-CAB0-459F-9019-1B63CE156C60}"/>
    <cellStyle name="Звичайний 3" xfId="88" xr:uid="{9AB98FE4-B986-4361-8169-063890E6ACA1}"/>
    <cellStyle name="Итог 2" xfId="46" xr:uid="{00000000-0005-0000-0000-00002D000000}"/>
    <cellStyle name="Итог 2 2" xfId="47" xr:uid="{00000000-0005-0000-0000-00002E000000}"/>
    <cellStyle name="Контрольная ячейка 2" xfId="48" xr:uid="{00000000-0005-0000-0000-00002F000000}"/>
    <cellStyle name="Название 2" xfId="49" xr:uid="{00000000-0005-0000-0000-000030000000}"/>
    <cellStyle name="Нейтральный 2" xfId="50" xr:uid="{00000000-0005-0000-0000-000031000000}"/>
    <cellStyle name="Обычный 10" xfId="51" xr:uid="{00000000-0005-0000-0000-000033000000}"/>
    <cellStyle name="Обычный 11" xfId="52" xr:uid="{00000000-0005-0000-0000-000034000000}"/>
    <cellStyle name="Обычный 11 2" xfId="83" xr:uid="{3D3AE33F-EF4B-47C3-A8EC-BB3B8BEF529E}"/>
    <cellStyle name="Обычный 11 3" xfId="90" xr:uid="{1B46AEEA-6402-4EEE-A636-8159281014F6}"/>
    <cellStyle name="Обычный 12" xfId="53" xr:uid="{00000000-0005-0000-0000-000035000000}"/>
    <cellStyle name="Обычный 2" xfId="54" xr:uid="{00000000-0005-0000-0000-000036000000}"/>
    <cellStyle name="Обычный 2 2" xfId="55" xr:uid="{00000000-0005-0000-0000-000037000000}"/>
    <cellStyle name="Обычный 3" xfId="56" xr:uid="{00000000-0005-0000-0000-000038000000}"/>
    <cellStyle name="Обычный 3 2" xfId="57" xr:uid="{00000000-0005-0000-0000-000039000000}"/>
    <cellStyle name="Обычный 3_Старокостянт_Тариф 19_10_2011" xfId="58" xr:uid="{00000000-0005-0000-0000-00003A000000}"/>
    <cellStyle name="Обычный 4" xfId="59" xr:uid="{00000000-0005-0000-0000-00003B000000}"/>
    <cellStyle name="Обычный 5" xfId="60" xr:uid="{00000000-0005-0000-0000-00003C000000}"/>
    <cellStyle name="Обычный 5 2" xfId="61" xr:uid="{00000000-0005-0000-0000-00003D000000}"/>
    <cellStyle name="Обычный 5 2 2" xfId="62" xr:uid="{00000000-0005-0000-0000-00003E000000}"/>
    <cellStyle name="Обычный 5 3" xfId="84" xr:uid="{EDF3CBDB-9D68-4563-9880-0286DE5168BC}"/>
    <cellStyle name="Обычный 5 4" xfId="91" xr:uid="{05A7773C-5299-4C01-B299-FCBA5C9C5D81}"/>
    <cellStyle name="Обычный 5_Старокостянт_Тариф 19_10_2011" xfId="63" xr:uid="{00000000-0005-0000-0000-00003F000000}"/>
    <cellStyle name="Обычный 6" xfId="64" xr:uid="{00000000-0005-0000-0000-000040000000}"/>
    <cellStyle name="Обычный 6 2" xfId="85" xr:uid="{BB49D3F9-B460-484C-B0F4-BAA44A8678AE}"/>
    <cellStyle name="Обычный 6 3" xfId="92" xr:uid="{C833981E-1385-4C35-9B21-D29592CC6B16}"/>
    <cellStyle name="Обычный 7" xfId="65" xr:uid="{00000000-0005-0000-0000-000041000000}"/>
    <cellStyle name="Обычный 7 2" xfId="86" xr:uid="{BAA182C3-CFCE-4D75-A079-FD76CD0DEB32}"/>
    <cellStyle name="Обычный 7 3" xfId="93" xr:uid="{BC4CA90D-F9E4-4173-92C9-C20E1E3E33CD}"/>
    <cellStyle name="Обычный 8" xfId="66" xr:uid="{00000000-0005-0000-0000-000042000000}"/>
    <cellStyle name="Обычный 8 2" xfId="87" xr:uid="{3B37FD8D-16D6-4C2B-8B85-1C08D4937DA5}"/>
    <cellStyle name="Обычный 8 3" xfId="94" xr:uid="{C5A19A38-449A-4AEF-B77A-D796BE845CC4}"/>
    <cellStyle name="Обычный 9" xfId="67" xr:uid="{00000000-0005-0000-0000-000043000000}"/>
    <cellStyle name="Обычный_Додатки по тарифам" xfId="68" xr:uid="{00000000-0005-0000-0000-000044000000}"/>
    <cellStyle name="Обычный_Общий расход" xfId="69" xr:uid="{00000000-0005-0000-0000-000045000000}"/>
    <cellStyle name="Плохой 2" xfId="70" xr:uid="{00000000-0005-0000-0000-000046000000}"/>
    <cellStyle name="Пояснение 2" xfId="71" xr:uid="{00000000-0005-0000-0000-000047000000}"/>
    <cellStyle name="Примечание 2" xfId="72" xr:uid="{00000000-0005-0000-0000-000048000000}"/>
    <cellStyle name="Процентный 2" xfId="74" xr:uid="{00000000-0005-0000-0000-00004A000000}"/>
    <cellStyle name="Процентный 2 2" xfId="75" xr:uid="{00000000-0005-0000-0000-00004B000000}"/>
    <cellStyle name="Процентный 3" xfId="76" xr:uid="{00000000-0005-0000-0000-00004C000000}"/>
    <cellStyle name="Процентный 4" xfId="77" xr:uid="{00000000-0005-0000-0000-00004D000000}"/>
    <cellStyle name="Связанная ячейка 2" xfId="78" xr:uid="{00000000-0005-0000-0000-00004E000000}"/>
    <cellStyle name="Текст предупреждения 2" xfId="79" xr:uid="{00000000-0005-0000-0000-00004F000000}"/>
    <cellStyle name="Финансовый 2" xfId="81" xr:uid="{00000000-0005-0000-0000-000051000000}"/>
    <cellStyle name="Фінансовий" xfId="80" builtinId="3"/>
    <cellStyle name="Фінансовий 2" xfId="96" xr:uid="{B525F219-B4DA-4B6B-8D33-CB88AEDD8D4D}"/>
    <cellStyle name="Хороший 2" xfId="82" xr:uid="{00000000-0005-0000-0000-000052000000}"/>
  </cellStyles>
  <dxfs count="19"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31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31"/>
        </patternFill>
      </fill>
    </dxf>
    <dxf>
      <fill>
        <patternFill>
          <bgColor indexed="44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rst\shareddocs\Users\81C3~1\AppData\Local\Temp\&#1041;&#1077;&#1088;&#1076;&#1103;&#1085;&#1089;&#1082;_&#1090;&#1072;&#1088;&#1080;&#1092;_201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konomist\d\&#1052;&#1086;&#1080;%20&#1076;&#1086;&#1082;&#1091;&#1084;&#1077;&#1085;&#1090;&#1099;\&#1047;&#1072;&#1075;&#1088;&#1091;&#1079;&#1082;&#1080;\Users\&#1040;&#1083;&#1077;&#1085;&#1072;%20&#1053;&#1099;&#1095;\Desktop\&#1030;&#1083;&#1083;&#1110;&#1095;&#1077;&#1074;&#1089;&#1082;\&#1090;&#1072;&#1088;&#1080;&#1092;%20&#1089;&#1082;&#1086;&#1088;&#1077;&#1075;&#1060;&#1054;&#1058;%20&#1089;%20&#1050;%201.412%202010_&#1040;&#1083;&#1077;&#1085;&#1072;%20&#1074;%20&#1048;&#1083;&#1083;&#1080;&#1095;&#1077;&#1074;&#1089;&#1082;&#1077;%2023.07.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konomist\d\&#1052;&#1086;&#1080;%20&#1076;&#1086;&#1082;&#1091;&#1084;&#1077;&#1085;&#1090;&#1099;\&#1047;&#1072;&#1075;&#1088;&#1091;&#1079;&#1082;&#1080;\05_06_2011\&#1090;&#1072;&#1088;&#1080;&#1092;%20&#1089;&#1082;&#1086;&#1088;&#1077;&#1075;&#1060;&#1054;&#1058;%20&#1089;%20&#1050;%201.412%202010_&#1040;&#1083;&#1077;&#1085;&#1072;%20&#1074;%20&#1048;&#1083;&#1083;&#1080;&#1095;&#1077;&#1074;&#1089;&#1082;&#1077;%2023.07.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Зміст"/>
      <sheetName val="Види дільності_Бази розподілу"/>
      <sheetName val="Вхідні дані"/>
      <sheetName val="Вхідні дані (2)"/>
      <sheetName val="Річн.план_Дод2"/>
      <sheetName val="В_Т_П_Додаток 2"/>
      <sheetName val="Тариф_бюджет_інші_1ст"/>
      <sheetName val="Тариф_насел_2ст_опал_1ст_ГВП"/>
      <sheetName val="Повна собівартість_ТЕ_1ст"/>
      <sheetName val="Прямі_ТЕ_всього"/>
      <sheetName val="Прямі_інші"/>
      <sheetName val="Загальновиробничі"/>
      <sheetName val="Адміністративні"/>
      <sheetName val="Збут"/>
      <sheetName val="Паливо"/>
      <sheetName val="Електр_енерг"/>
      <sheetName val="ПММ"/>
      <sheetName val="Вода_Водовід"/>
      <sheetName val="Хімреагенти"/>
      <sheetName val="Амортизація"/>
      <sheetName val="ЗП_Всього по під-ву"/>
      <sheetName val="ЗП_Виробнич_1_опал"/>
      <sheetName val="ЗП_Виробнич_1_міжопал"/>
      <sheetName val="ЗП_Виробнич_2_опал"/>
      <sheetName val="ЗП_Виробнич_2_міжопал"/>
      <sheetName val="ЗП_Виробнич_3_ЕУ5_опал"/>
      <sheetName val="ЗП_Виробнич_3_ЕУ5_міжопал"/>
      <sheetName val="ЗП_Загальновиробнич"/>
      <sheetName val="ЗП_Адміністр"/>
      <sheetName val="ЗП_Збут"/>
      <sheetName val="Подат_Збори"/>
      <sheetName val="Фін_витр"/>
      <sheetName val="Ремонти"/>
      <sheetName val="ЗП_Виробнич_3_опал"/>
      <sheetName val="ЗП_Виробнич_3_міжопал"/>
      <sheetName val="ЗП_Загальнови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Зміст"/>
      <sheetName val="Вхідні дані"/>
      <sheetName val="Приєднане_навантаж"/>
      <sheetName val="Обсяги вироб_реаліз"/>
      <sheetName val="Проект доходів 1ст"/>
      <sheetName val="Проект доходів 2ст"/>
      <sheetName val="Тариф_1ст"/>
      <sheetName val="Тариф_2ст"/>
      <sheetName val="Витрати на кап_інвестиції"/>
      <sheetName val="Собі- Вартість_для_2ст тарифу"/>
      <sheetName val="Собівартість_для 1ст тарифу"/>
      <sheetName val="Повна собівартість_елементи"/>
      <sheetName val="Прямі"/>
      <sheetName val="Загальновиробничі"/>
      <sheetName val="Адміністративні"/>
      <sheetName val="Збут"/>
      <sheetName val="Інші витрати"/>
      <sheetName val="Паливо_1ст"/>
      <sheetName val="Паливо_2ст"/>
      <sheetName val="Електр_енерг"/>
      <sheetName val="ПММ"/>
      <sheetName val="Вода_Водовід"/>
      <sheetName val="Мат_витр"/>
      <sheetName val="Амортизац_2008 "/>
      <sheetName val="ЗП_Всього по під-ву"/>
      <sheetName val="ЗП_Виробнич"/>
      <sheetName val="ЗП_Загальновир"/>
      <sheetName val="ЗП_Адміністр"/>
      <sheetName val="ЗП_Збут"/>
      <sheetName val="Чисельн_працівн"/>
      <sheetName val="Комунальн_посл"/>
      <sheetName val="Зв'язок"/>
      <sheetName val="Подат_Збори"/>
      <sheetName val="Фін_витр"/>
      <sheetName val="Ремонт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Зміст"/>
      <sheetName val="Вхідні дані"/>
      <sheetName val="Приєднане_навантаж"/>
      <sheetName val="Обсяги вироб_реаліз"/>
      <sheetName val="Проект доходів 1ст"/>
      <sheetName val="Проект доходів 2ст"/>
      <sheetName val="Тариф_1ст"/>
      <sheetName val="Тариф_2ст"/>
      <sheetName val="Витрати на кап_інвестиції"/>
      <sheetName val="Собі- Вартість_для_2ст тарифу"/>
      <sheetName val="Собівартість_для 1ст тарифу"/>
      <sheetName val="Повна собівартість_елементи"/>
      <sheetName val="Прямі"/>
      <sheetName val="Загальновиробничі"/>
      <sheetName val="Адміністративні"/>
      <sheetName val="Збут"/>
      <sheetName val="Інші витрати"/>
      <sheetName val="Паливо_1ст"/>
      <sheetName val="Паливо_2ст"/>
      <sheetName val="Електр_енерг"/>
      <sheetName val="ПММ"/>
      <sheetName val="Вода_Водовід"/>
      <sheetName val="Мат_витр"/>
      <sheetName val="Амортизац_2008 "/>
      <sheetName val="ЗП_Всього по під-ву"/>
      <sheetName val="ЗП_Виробнич"/>
      <sheetName val="ЗП_Загальновир"/>
      <sheetName val="ЗП_Адміністр"/>
      <sheetName val="ЗП_Збут"/>
      <sheetName val="Чисельн_працівн"/>
      <sheetName val="Комунальн_посл"/>
      <sheetName val="Зв'язок"/>
      <sheetName val="Подат_Збори"/>
      <sheetName val="Фін_витр"/>
      <sheetName val="Ремонт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V52"/>
  <sheetViews>
    <sheetView tabSelected="1" topLeftCell="A23" zoomScale="68" zoomScaleNormal="68" workbookViewId="0">
      <selection activeCell="B42" sqref="B42:S42"/>
    </sheetView>
  </sheetViews>
  <sheetFormatPr defaultColWidth="9.109375" defaultRowHeight="13.2" x14ac:dyDescent="0.25"/>
  <cols>
    <col min="1" max="1" width="2.88671875" style="27" customWidth="1"/>
    <col min="2" max="2" width="7.44140625" style="27" customWidth="1"/>
    <col min="3" max="3" width="70.5546875" style="27" customWidth="1"/>
    <col min="4" max="4" width="13" style="27" customWidth="1"/>
    <col min="5" max="5" width="10.109375" style="27" customWidth="1"/>
    <col min="6" max="6" width="12.5546875" style="27" customWidth="1"/>
    <col min="7" max="7" width="20.33203125" style="29" customWidth="1"/>
    <col min="8" max="8" width="11.6640625" style="27" customWidth="1"/>
    <col min="9" max="9" width="12" style="27" customWidth="1"/>
    <col min="10" max="10" width="10.5546875" style="27" customWidth="1"/>
    <col min="11" max="11" width="10.33203125" style="27" customWidth="1"/>
    <col min="12" max="12" width="9.6640625" style="27" customWidth="1"/>
    <col min="13" max="13" width="12.109375" style="27" customWidth="1"/>
    <col min="14" max="14" width="10" style="27" customWidth="1"/>
    <col min="15" max="16" width="10.6640625" style="27" customWidth="1"/>
    <col min="17" max="17" width="10.109375" style="27" customWidth="1"/>
    <col min="18" max="18" width="10.88671875" style="27" customWidth="1"/>
    <col min="19" max="19" width="12.88671875" style="27" customWidth="1"/>
    <col min="20" max="20" width="9.5546875" style="121" customWidth="1"/>
    <col min="21" max="21" width="9.109375" style="29"/>
    <col min="22" max="16384" width="9.109375" style="27"/>
  </cols>
  <sheetData>
    <row r="1" spans="2:21" ht="9.75" customHeight="1" x14ac:dyDescent="0.25"/>
    <row r="2" spans="2:21" ht="18.75" hidden="1" customHeight="1" x14ac:dyDescent="0.3">
      <c r="B2" s="1051"/>
      <c r="C2" s="1051"/>
      <c r="D2" s="1051"/>
      <c r="E2" s="44"/>
      <c r="F2" s="44"/>
      <c r="G2" s="63"/>
      <c r="H2" s="44"/>
      <c r="I2" s="44"/>
      <c r="J2" s="44"/>
      <c r="K2" s="44"/>
      <c r="L2" s="44"/>
      <c r="M2" s="44"/>
      <c r="N2" s="1049"/>
      <c r="O2" s="1049"/>
      <c r="P2" s="44"/>
      <c r="Q2" s="44"/>
      <c r="R2" s="44"/>
      <c r="S2" s="44"/>
      <c r="T2" s="116"/>
    </row>
    <row r="3" spans="2:21" ht="123" hidden="1" customHeight="1" x14ac:dyDescent="0.3">
      <c r="B3" s="125"/>
      <c r="C3" s="389"/>
      <c r="D3" s="63"/>
      <c r="E3" s="44"/>
      <c r="F3" s="44"/>
      <c r="G3" s="63"/>
      <c r="H3" s="44"/>
      <c r="I3" s="44"/>
      <c r="J3" s="44"/>
      <c r="K3" s="44"/>
      <c r="L3" s="1049"/>
      <c r="M3" s="1049"/>
      <c r="N3" s="1049"/>
      <c r="O3" s="1049"/>
      <c r="P3" s="1049"/>
      <c r="Q3" s="1049"/>
      <c r="R3" s="1049"/>
      <c r="S3" s="1049"/>
      <c r="T3" s="117"/>
    </row>
    <row r="4" spans="2:21" ht="17.399999999999999" hidden="1" x14ac:dyDescent="0.3">
      <c r="B4" s="45"/>
      <c r="C4" s="389"/>
      <c r="D4" s="44"/>
      <c r="E4" s="44"/>
      <c r="F4" s="44"/>
      <c r="G4" s="63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116"/>
    </row>
    <row r="5" spans="2:21" ht="18.75" hidden="1" customHeight="1" x14ac:dyDescent="0.3">
      <c r="B5" s="1049"/>
      <c r="C5" s="1049"/>
      <c r="D5" s="1049"/>
      <c r="E5" s="1049"/>
      <c r="F5" s="44"/>
      <c r="G5" s="63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116"/>
    </row>
    <row r="6" spans="2:21" hidden="1" x14ac:dyDescent="0.25"/>
    <row r="7" spans="2:21" ht="51" customHeight="1" x14ac:dyDescent="0.3">
      <c r="B7" s="1053" t="s">
        <v>897</v>
      </c>
      <c r="C7" s="1053"/>
      <c r="D7" s="1053"/>
      <c r="E7" s="1053"/>
      <c r="F7" s="1053"/>
      <c r="G7" s="1053"/>
      <c r="H7" s="1053"/>
      <c r="I7" s="1053"/>
      <c r="J7" s="1053"/>
      <c r="K7" s="1053"/>
      <c r="L7" s="1053"/>
      <c r="M7" s="1053"/>
      <c r="N7" s="1053"/>
      <c r="O7" s="1053"/>
      <c r="P7" s="1053"/>
      <c r="Q7" s="1053"/>
      <c r="R7" s="1053"/>
      <c r="S7" s="1053"/>
      <c r="T7" s="118"/>
    </row>
    <row r="8" spans="2:21" ht="3" customHeight="1" x14ac:dyDescent="0.3">
      <c r="B8" s="1052"/>
      <c r="C8" s="1052"/>
      <c r="D8" s="1052"/>
      <c r="E8" s="1052"/>
      <c r="F8" s="1052"/>
      <c r="G8" s="1052"/>
      <c r="H8" s="1052"/>
      <c r="I8" s="1052"/>
      <c r="J8" s="1052"/>
      <c r="K8" s="1052"/>
      <c r="L8" s="1052"/>
      <c r="M8" s="1052"/>
      <c r="N8" s="1052"/>
      <c r="O8" s="1052"/>
      <c r="P8" s="1052"/>
      <c r="Q8" s="1052"/>
      <c r="R8" s="1052"/>
      <c r="S8" s="1052"/>
      <c r="T8" s="118"/>
    </row>
    <row r="9" spans="2:21" ht="17.399999999999999" hidden="1" x14ac:dyDescent="0.3">
      <c r="B9" s="1025"/>
      <c r="C9" s="1025"/>
      <c r="D9" s="1052"/>
      <c r="E9" s="1052"/>
      <c r="F9" s="1052"/>
      <c r="G9" s="1052"/>
      <c r="H9" s="1052"/>
      <c r="I9" s="1052"/>
      <c r="J9" s="1052"/>
      <c r="K9" s="1052"/>
      <c r="L9" s="1052"/>
      <c r="M9" s="1052"/>
      <c r="N9" s="1052"/>
      <c r="O9" s="1052"/>
      <c r="P9" s="1052"/>
      <c r="Q9" s="1025"/>
      <c r="R9" s="1025"/>
      <c r="S9" s="1025"/>
      <c r="T9" s="118"/>
    </row>
    <row r="10" spans="2:21" ht="19.5" hidden="1" customHeight="1" x14ac:dyDescent="0.35">
      <c r="B10" s="1025"/>
      <c r="C10" s="1025"/>
      <c r="D10" s="1050"/>
      <c r="E10" s="1050"/>
      <c r="F10" s="1050"/>
      <c r="G10" s="1050"/>
      <c r="H10" s="1050"/>
      <c r="I10" s="1050"/>
      <c r="J10" s="1050"/>
      <c r="K10" s="1050"/>
      <c r="L10" s="1050"/>
      <c r="M10" s="1050"/>
      <c r="N10" s="1025"/>
      <c r="O10" s="1025"/>
      <c r="P10" s="1025"/>
      <c r="Q10" s="1025"/>
      <c r="R10" s="1025"/>
      <c r="S10" s="1025"/>
      <c r="T10" s="118"/>
    </row>
    <row r="11" spans="2:21" ht="7.5" customHeight="1" x14ac:dyDescent="0.3">
      <c r="B11" s="44"/>
      <c r="C11" s="44"/>
      <c r="D11" s="44"/>
      <c r="E11" s="44"/>
      <c r="F11" s="44"/>
      <c r="G11" s="63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116"/>
    </row>
    <row r="12" spans="2:21" ht="15.75" customHeight="1" x14ac:dyDescent="0.25">
      <c r="B12" s="1055" t="s">
        <v>889</v>
      </c>
      <c r="C12" s="1055" t="s">
        <v>127</v>
      </c>
      <c r="D12" s="1055" t="s">
        <v>408</v>
      </c>
      <c r="E12" s="1055" t="s">
        <v>890</v>
      </c>
      <c r="F12" s="1059" t="s">
        <v>896</v>
      </c>
      <c r="G12" s="1055" t="s">
        <v>898</v>
      </c>
      <c r="H12" s="1055" t="s">
        <v>886</v>
      </c>
      <c r="I12" s="1055"/>
      <c r="J12" s="1055"/>
      <c r="K12" s="1055"/>
      <c r="L12" s="1055"/>
      <c r="M12" s="1055"/>
      <c r="N12" s="1055"/>
      <c r="O12" s="1055"/>
      <c r="P12" s="1055"/>
      <c r="Q12" s="1055"/>
      <c r="R12" s="1055"/>
      <c r="S12" s="1055"/>
      <c r="T12" s="119"/>
    </row>
    <row r="13" spans="2:21" ht="17.399999999999999" x14ac:dyDescent="0.25">
      <c r="B13" s="1055"/>
      <c r="C13" s="1055"/>
      <c r="D13" s="1055"/>
      <c r="E13" s="1055"/>
      <c r="F13" s="1059"/>
      <c r="G13" s="1055"/>
      <c r="H13" s="1033" t="s">
        <v>392</v>
      </c>
      <c r="I13" s="1033" t="s">
        <v>393</v>
      </c>
      <c r="J13" s="1033" t="s">
        <v>394</v>
      </c>
      <c r="K13" s="1033" t="s">
        <v>395</v>
      </c>
      <c r="L13" s="1033" t="s">
        <v>396</v>
      </c>
      <c r="M13" s="1033" t="s">
        <v>397</v>
      </c>
      <c r="N13" s="1033" t="s">
        <v>398</v>
      </c>
      <c r="O13" s="1033" t="s">
        <v>129</v>
      </c>
      <c r="P13" s="1033" t="s">
        <v>114</v>
      </c>
      <c r="Q13" s="1033" t="s">
        <v>115</v>
      </c>
      <c r="R13" s="1033" t="s">
        <v>116</v>
      </c>
      <c r="S13" s="1033" t="s">
        <v>117</v>
      </c>
      <c r="T13" s="119"/>
      <c r="U13"/>
    </row>
    <row r="14" spans="2:21" ht="81" customHeight="1" x14ac:dyDescent="0.25">
      <c r="B14" s="1055"/>
      <c r="C14" s="1055"/>
      <c r="D14" s="1055"/>
      <c r="E14" s="1055"/>
      <c r="F14" s="1059"/>
      <c r="G14" s="1055"/>
      <c r="H14" s="1033" t="s">
        <v>130</v>
      </c>
      <c r="I14" s="1033" t="s">
        <v>130</v>
      </c>
      <c r="J14" s="1033" t="s">
        <v>130</v>
      </c>
      <c r="K14" s="1033" t="s">
        <v>130</v>
      </c>
      <c r="L14" s="1033" t="s">
        <v>130</v>
      </c>
      <c r="M14" s="1033" t="s">
        <v>130</v>
      </c>
      <c r="N14" s="1033" t="s">
        <v>130</v>
      </c>
      <c r="O14" s="1033" t="s">
        <v>130</v>
      </c>
      <c r="P14" s="1033" t="s">
        <v>130</v>
      </c>
      <c r="Q14" s="1033" t="s">
        <v>130</v>
      </c>
      <c r="R14" s="1033" t="s">
        <v>130</v>
      </c>
      <c r="S14" s="1033" t="s">
        <v>130</v>
      </c>
      <c r="T14" s="119"/>
      <c r="U14"/>
    </row>
    <row r="15" spans="2:21" ht="18" hidden="1" x14ac:dyDescent="0.25">
      <c r="B15" s="1032" t="s">
        <v>131</v>
      </c>
      <c r="C15" s="1032" t="s">
        <v>132</v>
      </c>
      <c r="D15" s="1032" t="s">
        <v>133</v>
      </c>
      <c r="E15" s="1031" t="s">
        <v>134</v>
      </c>
      <c r="F15" s="1030" t="s">
        <v>135</v>
      </c>
      <c r="G15" s="1030" t="s">
        <v>136</v>
      </c>
      <c r="H15" s="1031" t="s">
        <v>146</v>
      </c>
      <c r="I15" s="1031" t="s">
        <v>147</v>
      </c>
      <c r="J15" s="1031" t="s">
        <v>148</v>
      </c>
      <c r="K15" s="1029" t="s">
        <v>137</v>
      </c>
      <c r="L15" s="1031" t="s">
        <v>138</v>
      </c>
      <c r="M15" s="1031" t="s">
        <v>139</v>
      </c>
      <c r="N15" s="1031" t="s">
        <v>140</v>
      </c>
      <c r="O15" s="1031" t="s">
        <v>141</v>
      </c>
      <c r="P15" s="1031" t="s">
        <v>142</v>
      </c>
      <c r="Q15" s="1031" t="s">
        <v>143</v>
      </c>
      <c r="R15" s="1031" t="s">
        <v>144</v>
      </c>
      <c r="S15" s="1031" t="s">
        <v>145</v>
      </c>
      <c r="T15" s="120"/>
      <c r="U15" s="31"/>
    </row>
    <row r="16" spans="2:21" ht="40.799999999999997" customHeight="1" x14ac:dyDescent="0.25">
      <c r="B16" s="1028" t="s">
        <v>131</v>
      </c>
      <c r="C16" s="1027" t="s">
        <v>149</v>
      </c>
      <c r="D16" s="1028" t="s">
        <v>150</v>
      </c>
      <c r="E16" s="616">
        <v>50066</v>
      </c>
      <c r="F16" s="618">
        <v>46321</v>
      </c>
      <c r="G16" s="616">
        <f>H16+I16+J16+K16+L16+M16+N16+O16+P16+Q16+R16+S16</f>
        <v>47139</v>
      </c>
      <c r="H16" s="616">
        <f>H17+H18</f>
        <v>2462</v>
      </c>
      <c r="I16" s="616">
        <f t="shared" ref="I16:S16" si="0">I17+I18</f>
        <v>6484</v>
      </c>
      <c r="J16" s="616">
        <f t="shared" si="0"/>
        <v>8694</v>
      </c>
      <c r="K16" s="616">
        <f t="shared" si="0"/>
        <v>9366</v>
      </c>
      <c r="L16" s="616">
        <f t="shared" si="0"/>
        <v>8495</v>
      </c>
      <c r="M16" s="616">
        <f t="shared" si="0"/>
        <v>6976</v>
      </c>
      <c r="N16" s="616">
        <f t="shared" si="0"/>
        <v>2749</v>
      </c>
      <c r="O16" s="616">
        <f t="shared" si="0"/>
        <v>427</v>
      </c>
      <c r="P16" s="616">
        <f t="shared" si="0"/>
        <v>328</v>
      </c>
      <c r="Q16" s="616">
        <f t="shared" si="0"/>
        <v>395</v>
      </c>
      <c r="R16" s="616">
        <f t="shared" si="0"/>
        <v>367</v>
      </c>
      <c r="S16" s="616">
        <f t="shared" si="0"/>
        <v>396</v>
      </c>
      <c r="T16" s="120"/>
      <c r="U16" s="30"/>
    </row>
    <row r="17" spans="2:22" ht="39" customHeight="1" x14ac:dyDescent="0.25">
      <c r="B17" s="1032" t="s">
        <v>152</v>
      </c>
      <c r="C17" s="1034" t="s">
        <v>153</v>
      </c>
      <c r="D17" s="1032" t="s">
        <v>150</v>
      </c>
      <c r="E17" s="616">
        <v>0</v>
      </c>
      <c r="F17" s="618">
        <v>5848</v>
      </c>
      <c r="G17" s="616">
        <f>H17+I17+J17+K17+L17+M17+N17+O17+P17+Q17+R17+S17</f>
        <v>5848</v>
      </c>
      <c r="H17" s="618">
        <v>680</v>
      </c>
      <c r="I17" s="616">
        <v>835</v>
      </c>
      <c r="J17" s="616">
        <v>923</v>
      </c>
      <c r="K17" s="616">
        <v>931</v>
      </c>
      <c r="L17" s="616">
        <v>888</v>
      </c>
      <c r="M17" s="616">
        <v>730</v>
      </c>
      <c r="N17" s="616">
        <v>196</v>
      </c>
      <c r="O17" s="616">
        <v>139</v>
      </c>
      <c r="P17" s="616">
        <v>109</v>
      </c>
      <c r="Q17" s="616">
        <v>139</v>
      </c>
      <c r="R17" s="616">
        <v>139</v>
      </c>
      <c r="S17" s="616">
        <v>139</v>
      </c>
      <c r="T17" s="120"/>
    </row>
    <row r="18" spans="2:22" ht="18" x14ac:dyDescent="0.25">
      <c r="B18" s="1032" t="s">
        <v>154</v>
      </c>
      <c r="C18" s="1034" t="s">
        <v>891</v>
      </c>
      <c r="D18" s="1032" t="s">
        <v>150</v>
      </c>
      <c r="E18" s="616">
        <v>50066</v>
      </c>
      <c r="F18" s="618">
        <v>40473</v>
      </c>
      <c r="G18" s="616">
        <f>H18+I18+J18+K18+L18+M18+N18+O18+P18+Q18+R18+S18</f>
        <v>41291</v>
      </c>
      <c r="H18" s="616">
        <v>1782</v>
      </c>
      <c r="I18" s="616">
        <v>5649</v>
      </c>
      <c r="J18" s="616">
        <v>7771</v>
      </c>
      <c r="K18" s="616">
        <v>8435</v>
      </c>
      <c r="L18" s="616">
        <f>7606+1</f>
        <v>7607</v>
      </c>
      <c r="M18" s="616">
        <v>6246</v>
      </c>
      <c r="N18" s="616">
        <v>2553</v>
      </c>
      <c r="O18" s="616">
        <v>288</v>
      </c>
      <c r="P18" s="616">
        <v>219</v>
      </c>
      <c r="Q18" s="616">
        <v>256</v>
      </c>
      <c r="R18" s="616">
        <v>228</v>
      </c>
      <c r="S18" s="616">
        <v>257</v>
      </c>
      <c r="T18" s="120"/>
      <c r="U18" s="31"/>
    </row>
    <row r="19" spans="2:22" ht="40.200000000000003" customHeight="1" x14ac:dyDescent="0.25">
      <c r="B19" s="1028" t="s">
        <v>132</v>
      </c>
      <c r="C19" s="1027" t="s">
        <v>516</v>
      </c>
      <c r="D19" s="1028" t="s">
        <v>150</v>
      </c>
      <c r="E19" s="616">
        <v>0</v>
      </c>
      <c r="F19" s="618">
        <v>0</v>
      </c>
      <c r="G19" s="616">
        <v>0</v>
      </c>
      <c r="H19" s="618">
        <v>0</v>
      </c>
      <c r="I19" s="616">
        <v>0</v>
      </c>
      <c r="J19" s="616">
        <v>0</v>
      </c>
      <c r="K19" s="616">
        <v>0</v>
      </c>
      <c r="L19" s="616">
        <v>0</v>
      </c>
      <c r="M19" s="616">
        <v>0</v>
      </c>
      <c r="N19" s="616">
        <v>0</v>
      </c>
      <c r="O19" s="616">
        <v>0</v>
      </c>
      <c r="P19" s="616">
        <v>0</v>
      </c>
      <c r="Q19" s="616">
        <v>0</v>
      </c>
      <c r="R19" s="616">
        <v>0</v>
      </c>
      <c r="S19" s="616">
        <v>0</v>
      </c>
      <c r="T19" s="120"/>
    </row>
    <row r="20" spans="2:22" ht="36" x14ac:dyDescent="0.25">
      <c r="B20" s="1032" t="s">
        <v>155</v>
      </c>
      <c r="C20" s="1034" t="s">
        <v>892</v>
      </c>
      <c r="D20" s="1032" t="s">
        <v>150</v>
      </c>
      <c r="E20" s="616">
        <v>0</v>
      </c>
      <c r="F20" s="618">
        <v>0</v>
      </c>
      <c r="G20" s="616">
        <v>0</v>
      </c>
      <c r="H20" s="618">
        <v>0</v>
      </c>
      <c r="I20" s="616">
        <v>0</v>
      </c>
      <c r="J20" s="616">
        <v>0</v>
      </c>
      <c r="K20" s="616">
        <v>0</v>
      </c>
      <c r="L20" s="616">
        <v>0</v>
      </c>
      <c r="M20" s="616">
        <v>0</v>
      </c>
      <c r="N20" s="616">
        <v>0</v>
      </c>
      <c r="O20" s="616">
        <v>0</v>
      </c>
      <c r="P20" s="616">
        <v>0</v>
      </c>
      <c r="Q20" s="616">
        <v>0</v>
      </c>
      <c r="R20" s="616">
        <v>0</v>
      </c>
      <c r="S20" s="616">
        <v>0</v>
      </c>
      <c r="T20" s="120"/>
    </row>
    <row r="21" spans="2:22" ht="36" x14ac:dyDescent="0.25">
      <c r="B21" s="1032" t="s">
        <v>156</v>
      </c>
      <c r="C21" s="1034" t="s">
        <v>893</v>
      </c>
      <c r="D21" s="1032" t="s">
        <v>150</v>
      </c>
      <c r="E21" s="616">
        <v>0</v>
      </c>
      <c r="F21" s="618">
        <v>0</v>
      </c>
      <c r="G21" s="616">
        <v>0</v>
      </c>
      <c r="H21" s="618">
        <v>0</v>
      </c>
      <c r="I21" s="616">
        <v>0</v>
      </c>
      <c r="J21" s="616">
        <v>0</v>
      </c>
      <c r="K21" s="616">
        <v>0</v>
      </c>
      <c r="L21" s="616">
        <v>0</v>
      </c>
      <c r="M21" s="616">
        <v>0</v>
      </c>
      <c r="N21" s="616">
        <v>0</v>
      </c>
      <c r="O21" s="616">
        <v>0</v>
      </c>
      <c r="P21" s="616">
        <v>0</v>
      </c>
      <c r="Q21" s="616">
        <v>0</v>
      </c>
      <c r="R21" s="616">
        <v>0</v>
      </c>
      <c r="S21" s="616">
        <v>0</v>
      </c>
      <c r="T21" s="120"/>
    </row>
    <row r="22" spans="2:22" s="29" customFormat="1" ht="39" customHeight="1" x14ac:dyDescent="0.25">
      <c r="B22" s="1028" t="s">
        <v>133</v>
      </c>
      <c r="C22" s="1027" t="s">
        <v>157</v>
      </c>
      <c r="D22" s="1028" t="s">
        <v>150</v>
      </c>
      <c r="E22" s="616">
        <v>47627.48</v>
      </c>
      <c r="F22" s="616">
        <v>46321</v>
      </c>
      <c r="G22" s="616">
        <f>H22+I22+J22+K22+L22+M22+N22+O22+P22+Q22+R22+S22</f>
        <v>47139</v>
      </c>
      <c r="H22" s="616">
        <f>H16</f>
        <v>2462</v>
      </c>
      <c r="I22" s="616">
        <f t="shared" ref="I22:S22" si="1">I16</f>
        <v>6484</v>
      </c>
      <c r="J22" s="616">
        <f>J16</f>
        <v>8694</v>
      </c>
      <c r="K22" s="616">
        <f t="shared" si="1"/>
        <v>9366</v>
      </c>
      <c r="L22" s="616">
        <f t="shared" si="1"/>
        <v>8495</v>
      </c>
      <c r="M22" s="616">
        <f t="shared" si="1"/>
        <v>6976</v>
      </c>
      <c r="N22" s="616">
        <f t="shared" si="1"/>
        <v>2749</v>
      </c>
      <c r="O22" s="616">
        <f t="shared" si="1"/>
        <v>427</v>
      </c>
      <c r="P22" s="616">
        <f t="shared" si="1"/>
        <v>328</v>
      </c>
      <c r="Q22" s="616">
        <f t="shared" si="1"/>
        <v>395</v>
      </c>
      <c r="R22" s="616">
        <f t="shared" si="1"/>
        <v>367</v>
      </c>
      <c r="S22" s="616">
        <f t="shared" si="1"/>
        <v>396</v>
      </c>
      <c r="T22" s="120"/>
      <c r="U22" s="31"/>
    </row>
    <row r="23" spans="2:22" s="29" customFormat="1" ht="43.8" customHeight="1" x14ac:dyDescent="0.25">
      <c r="B23" s="1028" t="s">
        <v>134</v>
      </c>
      <c r="C23" s="1027" t="s">
        <v>158</v>
      </c>
      <c r="D23" s="1028" t="s">
        <v>150</v>
      </c>
      <c r="E23" s="618">
        <v>6911</v>
      </c>
      <c r="F23" s="618">
        <v>5952</v>
      </c>
      <c r="G23" s="616">
        <f>H23+I23+J23+K23+L23+M23+N23+O23+P23+Q23+R23+S23</f>
        <v>6048.9337000000014</v>
      </c>
      <c r="H23" s="616">
        <f>H22*H24</f>
        <v>315.87459999999999</v>
      </c>
      <c r="I23" s="616">
        <f>I22*I24</f>
        <v>831.8972</v>
      </c>
      <c r="J23" s="616">
        <f>J22*J24+1</f>
        <v>1116.4402</v>
      </c>
      <c r="K23" s="616">
        <f>K22*K24</f>
        <v>1201.6578</v>
      </c>
      <c r="L23" s="616">
        <f>L22*L24</f>
        <v>1089.9085</v>
      </c>
      <c r="M23" s="616">
        <f>M22*M24</f>
        <v>895.02080000000001</v>
      </c>
      <c r="N23" s="616">
        <f t="shared" ref="I23:S23" si="2">N22*N24</f>
        <v>352.69670000000002</v>
      </c>
      <c r="O23" s="616">
        <f t="shared" si="2"/>
        <v>54.784100000000002</v>
      </c>
      <c r="P23" s="616">
        <f t="shared" si="2"/>
        <v>42.0824</v>
      </c>
      <c r="Q23" s="616">
        <f t="shared" si="2"/>
        <v>50.6785</v>
      </c>
      <c r="R23" s="616">
        <f t="shared" si="2"/>
        <v>47.086100000000002</v>
      </c>
      <c r="S23" s="616">
        <f t="shared" si="2"/>
        <v>50.806799999999996</v>
      </c>
      <c r="T23" s="120"/>
      <c r="U23" s="160"/>
    </row>
    <row r="24" spans="2:22" ht="18" x14ac:dyDescent="0.25">
      <c r="B24" s="1032" t="s">
        <v>151</v>
      </c>
      <c r="C24" s="1034" t="s">
        <v>159</v>
      </c>
      <c r="D24" s="1032" t="s">
        <v>160</v>
      </c>
      <c r="E24" s="1037">
        <v>14.510530475263399</v>
      </c>
      <c r="F24" s="1038">
        <v>0.12849463526262386</v>
      </c>
      <c r="G24" s="1038">
        <v>0.1283</v>
      </c>
      <c r="H24" s="1038">
        <v>0.1283</v>
      </c>
      <c r="I24" s="1038">
        <v>0.1283</v>
      </c>
      <c r="J24" s="1038">
        <v>0.1283</v>
      </c>
      <c r="K24" s="1038">
        <v>0.1283</v>
      </c>
      <c r="L24" s="1038">
        <v>0.1283</v>
      </c>
      <c r="M24" s="1038">
        <v>0.1283</v>
      </c>
      <c r="N24" s="1038">
        <v>0.1283</v>
      </c>
      <c r="O24" s="1038">
        <v>0.1283</v>
      </c>
      <c r="P24" s="1038">
        <v>0.1283</v>
      </c>
      <c r="Q24" s="1038">
        <v>0.1283</v>
      </c>
      <c r="R24" s="1038">
        <v>0.1283</v>
      </c>
      <c r="S24" s="1038">
        <v>0.1283</v>
      </c>
      <c r="T24" s="120"/>
    </row>
    <row r="25" spans="2:22" ht="36" x14ac:dyDescent="0.25">
      <c r="B25" s="1032" t="s">
        <v>161</v>
      </c>
      <c r="C25" s="1034" t="s">
        <v>162</v>
      </c>
      <c r="D25" s="1032" t="s">
        <v>150</v>
      </c>
      <c r="E25" s="616">
        <v>0</v>
      </c>
      <c r="F25" s="618">
        <v>0</v>
      </c>
      <c r="G25" s="618">
        <v>0</v>
      </c>
      <c r="H25" s="618">
        <v>0</v>
      </c>
      <c r="I25" s="616">
        <v>0</v>
      </c>
      <c r="J25" s="616">
        <v>0</v>
      </c>
      <c r="K25" s="616">
        <v>0</v>
      </c>
      <c r="L25" s="616">
        <v>0</v>
      </c>
      <c r="M25" s="616">
        <v>0</v>
      </c>
      <c r="N25" s="616">
        <v>0</v>
      </c>
      <c r="O25" s="616">
        <v>0</v>
      </c>
      <c r="P25" s="616">
        <v>0</v>
      </c>
      <c r="Q25" s="616">
        <v>0</v>
      </c>
      <c r="R25" s="616">
        <v>0</v>
      </c>
      <c r="S25" s="616">
        <v>0</v>
      </c>
      <c r="T25" s="120"/>
    </row>
    <row r="26" spans="2:22" ht="20.25" customHeight="1" x14ac:dyDescent="0.25">
      <c r="B26" s="1032" t="s">
        <v>151</v>
      </c>
      <c r="C26" s="1034" t="s">
        <v>163</v>
      </c>
      <c r="D26" s="1032" t="s">
        <v>160</v>
      </c>
      <c r="E26" s="616">
        <v>0</v>
      </c>
      <c r="F26" s="618">
        <v>0</v>
      </c>
      <c r="G26" s="618">
        <v>0</v>
      </c>
      <c r="H26" s="618">
        <v>0</v>
      </c>
      <c r="I26" s="616">
        <v>0</v>
      </c>
      <c r="J26" s="616">
        <v>0</v>
      </c>
      <c r="K26" s="616">
        <v>0</v>
      </c>
      <c r="L26" s="616">
        <v>0</v>
      </c>
      <c r="M26" s="616">
        <v>0</v>
      </c>
      <c r="N26" s="616">
        <v>0</v>
      </c>
      <c r="O26" s="616">
        <v>0</v>
      </c>
      <c r="P26" s="616">
        <v>0</v>
      </c>
      <c r="Q26" s="616">
        <v>0</v>
      </c>
      <c r="R26" s="616">
        <v>0</v>
      </c>
      <c r="S26" s="616">
        <v>0</v>
      </c>
      <c r="T26" s="120"/>
    </row>
    <row r="27" spans="2:22" ht="44.4" customHeight="1" x14ac:dyDescent="0.25">
      <c r="B27" s="1028" t="s">
        <v>135</v>
      </c>
      <c r="C27" s="1027" t="s">
        <v>164</v>
      </c>
      <c r="D27" s="1032" t="s">
        <v>150</v>
      </c>
      <c r="E27" s="616">
        <f>E22-E23</f>
        <v>40716.480000000003</v>
      </c>
      <c r="F27" s="616">
        <f>F22-F23</f>
        <v>40369</v>
      </c>
      <c r="G27" s="616">
        <f>G22-G23</f>
        <v>41090.066299999999</v>
      </c>
      <c r="H27" s="616">
        <f>H22-H23</f>
        <v>2146.1253999999999</v>
      </c>
      <c r="I27" s="616">
        <f>I22-I23</f>
        <v>5652.1027999999997</v>
      </c>
      <c r="J27" s="616">
        <f t="shared" ref="H27:S27" si="3">J22-J23</f>
        <v>7577.5598</v>
      </c>
      <c r="K27" s="616">
        <f t="shared" si="3"/>
        <v>8164.3422</v>
      </c>
      <c r="L27" s="616">
        <f t="shared" si="3"/>
        <v>7405.0915000000005</v>
      </c>
      <c r="M27" s="616">
        <f t="shared" si="3"/>
        <v>6080.9791999999998</v>
      </c>
      <c r="N27" s="616">
        <f>N22-N23+1</f>
        <v>2397.3033</v>
      </c>
      <c r="O27" s="616">
        <f t="shared" si="3"/>
        <v>372.21589999999998</v>
      </c>
      <c r="P27" s="616">
        <f t="shared" si="3"/>
        <v>285.91759999999999</v>
      </c>
      <c r="Q27" s="616">
        <f t="shared" si="3"/>
        <v>344.32150000000001</v>
      </c>
      <c r="R27" s="616">
        <f t="shared" si="3"/>
        <v>319.91390000000001</v>
      </c>
      <c r="S27" s="616">
        <f t="shared" si="3"/>
        <v>345.19319999999999</v>
      </c>
      <c r="T27" s="120"/>
      <c r="U27" s="31"/>
      <c r="V27" s="55"/>
    </row>
    <row r="28" spans="2:22" ht="36" x14ac:dyDescent="0.25">
      <c r="B28" s="1032" t="s">
        <v>165</v>
      </c>
      <c r="C28" s="1034" t="s">
        <v>894</v>
      </c>
      <c r="D28" s="1032" t="s">
        <v>150</v>
      </c>
      <c r="E28" s="616">
        <v>0</v>
      </c>
      <c r="F28" s="618">
        <v>0</v>
      </c>
      <c r="G28" s="618">
        <v>0</v>
      </c>
      <c r="H28" s="618">
        <v>0</v>
      </c>
      <c r="I28" s="616">
        <v>0</v>
      </c>
      <c r="J28" s="616">
        <v>0</v>
      </c>
      <c r="K28" s="616">
        <v>0</v>
      </c>
      <c r="L28" s="616">
        <v>0</v>
      </c>
      <c r="M28" s="616">
        <v>0</v>
      </c>
      <c r="N28" s="616">
        <v>0</v>
      </c>
      <c r="O28" s="616">
        <v>0</v>
      </c>
      <c r="P28" s="616">
        <v>0</v>
      </c>
      <c r="Q28" s="616">
        <v>0</v>
      </c>
      <c r="R28" s="616">
        <v>0</v>
      </c>
      <c r="S28" s="616">
        <v>0</v>
      </c>
      <c r="T28" s="120"/>
    </row>
    <row r="29" spans="2:22" ht="18" x14ac:dyDescent="0.25">
      <c r="B29" s="1032" t="s">
        <v>166</v>
      </c>
      <c r="C29" s="1034" t="s">
        <v>485</v>
      </c>
      <c r="D29" s="1032" t="s">
        <v>150</v>
      </c>
      <c r="E29" s="616">
        <v>876.48</v>
      </c>
      <c r="F29" s="616">
        <v>876.48</v>
      </c>
      <c r="G29" s="616">
        <f>H29+I29+J29+K29+L29+M29+N29+O29+P29+Q29+R29+S29</f>
        <v>885.40435794999996</v>
      </c>
      <c r="H29" s="616">
        <f>H27*2.15%</f>
        <v>46.141696099999997</v>
      </c>
      <c r="I29" s="616">
        <v>122</v>
      </c>
      <c r="J29" s="616">
        <f t="shared" ref="J29:S29" si="4">J27*2.15%</f>
        <v>162.91753569999997</v>
      </c>
      <c r="K29" s="616">
        <f>176</f>
        <v>176</v>
      </c>
      <c r="L29" s="616">
        <f t="shared" si="4"/>
        <v>159.20946724999999</v>
      </c>
      <c r="M29" s="616">
        <f t="shared" si="4"/>
        <v>130.74105279999998</v>
      </c>
      <c r="N29" s="616">
        <f t="shared" si="4"/>
        <v>51.542020949999994</v>
      </c>
      <c r="O29" s="616">
        <f t="shared" si="4"/>
        <v>8.0026418499999981</v>
      </c>
      <c r="P29" s="616">
        <f t="shared" si="4"/>
        <v>6.1472283999999995</v>
      </c>
      <c r="Q29" s="616">
        <f t="shared" si="4"/>
        <v>7.40291225</v>
      </c>
      <c r="R29" s="616">
        <f t="shared" si="4"/>
        <v>6.8781488499999996</v>
      </c>
      <c r="S29" s="616">
        <f>S27*2.15%+1</f>
        <v>8.4216537999999996</v>
      </c>
      <c r="T29" s="120"/>
      <c r="U29" s="31"/>
      <c r="V29" s="113"/>
    </row>
    <row r="30" spans="2:22" s="29" customFormat="1" ht="40.799999999999997" customHeight="1" x14ac:dyDescent="0.25">
      <c r="B30" s="1028" t="s">
        <v>167</v>
      </c>
      <c r="C30" s="1027" t="s">
        <v>895</v>
      </c>
      <c r="D30" s="1028" t="s">
        <v>150</v>
      </c>
      <c r="E30" s="616">
        <v>39840</v>
      </c>
      <c r="F30" s="616">
        <v>39840</v>
      </c>
      <c r="G30" s="616">
        <f>G27-G29</f>
        <v>40204.661942049999</v>
      </c>
      <c r="H30" s="1026">
        <f>H27-H29</f>
        <v>2099.9837038999999</v>
      </c>
      <c r="I30" s="1026">
        <f t="shared" ref="I30:S30" si="5">I27-I29</f>
        <v>5530.1027999999997</v>
      </c>
      <c r="J30" s="1026">
        <f t="shared" si="5"/>
        <v>7414.6422642999996</v>
      </c>
      <c r="K30" s="1026">
        <f t="shared" si="5"/>
        <v>7988.3422</v>
      </c>
      <c r="L30" s="1026">
        <f t="shared" si="5"/>
        <v>7245.8820327500007</v>
      </c>
      <c r="M30" s="1026">
        <f t="shared" si="5"/>
        <v>5950.2381471999997</v>
      </c>
      <c r="N30" s="1026">
        <f>N27-N29-1</f>
        <v>2344.7612790500002</v>
      </c>
      <c r="O30" s="1026">
        <f t="shared" si="5"/>
        <v>364.21325815</v>
      </c>
      <c r="P30" s="1026">
        <f t="shared" si="5"/>
        <v>279.77037159999998</v>
      </c>
      <c r="Q30" s="1026">
        <f t="shared" si="5"/>
        <v>336.91858775000003</v>
      </c>
      <c r="R30" s="1026">
        <f t="shared" si="5"/>
        <v>313.03575115000001</v>
      </c>
      <c r="S30" s="1026">
        <f t="shared" si="5"/>
        <v>336.77154619999999</v>
      </c>
      <c r="T30" s="120"/>
      <c r="U30" s="30"/>
      <c r="V30" s="131"/>
    </row>
    <row r="31" spans="2:22" s="29" customFormat="1" ht="21" customHeight="1" x14ac:dyDescent="0.25">
      <c r="B31" s="1028" t="s">
        <v>168</v>
      </c>
      <c r="C31" s="1027" t="s">
        <v>13</v>
      </c>
      <c r="D31" s="1028" t="s">
        <v>150</v>
      </c>
      <c r="E31" s="1026">
        <v>31323</v>
      </c>
      <c r="F31" s="1026">
        <v>31247</v>
      </c>
      <c r="G31" s="1026">
        <v>31475</v>
      </c>
      <c r="H31" s="1026">
        <v>1663</v>
      </c>
      <c r="I31" s="1026">
        <v>4304</v>
      </c>
      <c r="J31" s="1026">
        <v>5584</v>
      </c>
      <c r="K31" s="1026">
        <v>6122</v>
      </c>
      <c r="L31" s="1026">
        <f>5641+1</f>
        <v>5642</v>
      </c>
      <c r="M31" s="1026">
        <v>4686</v>
      </c>
      <c r="N31" s="1026">
        <v>1846</v>
      </c>
      <c r="O31" s="1026">
        <v>361</v>
      </c>
      <c r="P31" s="1026">
        <v>280</v>
      </c>
      <c r="Q31" s="1026">
        <v>337</v>
      </c>
      <c r="R31" s="1026">
        <v>313</v>
      </c>
      <c r="S31" s="1026">
        <v>337</v>
      </c>
      <c r="T31" s="120"/>
      <c r="U31" s="30"/>
      <c r="V31" s="131"/>
    </row>
    <row r="32" spans="2:22" ht="18" x14ac:dyDescent="0.25">
      <c r="B32" s="1032"/>
      <c r="C32" s="1034" t="s">
        <v>884</v>
      </c>
      <c r="D32" s="1032" t="s">
        <v>160</v>
      </c>
      <c r="E32" s="1035">
        <v>78.62</v>
      </c>
      <c r="F32" s="1035">
        <v>79.106329113924048</v>
      </c>
      <c r="G32" s="1035">
        <v>78.290000000000006</v>
      </c>
      <c r="H32" s="1026">
        <v>79</v>
      </c>
      <c r="I32" s="1026">
        <v>78</v>
      </c>
      <c r="J32" s="1026">
        <v>75</v>
      </c>
      <c r="K32" s="1026">
        <v>77</v>
      </c>
      <c r="L32" s="1026">
        <v>78</v>
      </c>
      <c r="M32" s="1026">
        <v>79</v>
      </c>
      <c r="N32" s="1026">
        <v>79</v>
      </c>
      <c r="O32" s="1026">
        <v>99</v>
      </c>
      <c r="P32" s="1026">
        <v>100</v>
      </c>
      <c r="Q32" s="1026">
        <v>100</v>
      </c>
      <c r="R32" s="1026">
        <v>100</v>
      </c>
      <c r="S32" s="1026">
        <v>100</v>
      </c>
      <c r="T32" s="120"/>
      <c r="U32" s="30"/>
      <c r="V32" s="131"/>
    </row>
    <row r="33" spans="1:22" s="29" customFormat="1" ht="20.25" customHeight="1" x14ac:dyDescent="0.25">
      <c r="B33" s="1028" t="s">
        <v>169</v>
      </c>
      <c r="C33" s="1027" t="s">
        <v>518</v>
      </c>
      <c r="D33" s="1028" t="s">
        <v>150</v>
      </c>
      <c r="E33" s="1026">
        <v>7925</v>
      </c>
      <c r="F33" s="1026">
        <v>7661</v>
      </c>
      <c r="G33" s="1026">
        <v>8135</v>
      </c>
      <c r="H33" s="1026">
        <v>417</v>
      </c>
      <c r="I33" s="1026">
        <v>1164</v>
      </c>
      <c r="J33" s="1026">
        <v>1716</v>
      </c>
      <c r="K33" s="1026">
        <v>1738</v>
      </c>
      <c r="L33" s="1026">
        <v>1488</v>
      </c>
      <c r="M33" s="1026">
        <v>1166</v>
      </c>
      <c r="N33" s="1026">
        <v>443</v>
      </c>
      <c r="O33" s="1026">
        <v>3</v>
      </c>
      <c r="P33" s="1026">
        <v>0</v>
      </c>
      <c r="Q33" s="1026">
        <v>0</v>
      </c>
      <c r="R33" s="1026">
        <v>0</v>
      </c>
      <c r="S33" s="1026">
        <v>0</v>
      </c>
      <c r="T33" s="120"/>
      <c r="U33" s="30"/>
      <c r="V33" s="131"/>
    </row>
    <row r="34" spans="1:22" ht="18" customHeight="1" x14ac:dyDescent="0.25">
      <c r="B34" s="1032"/>
      <c r="C34" s="1034" t="s">
        <v>885</v>
      </c>
      <c r="D34" s="1032" t="s">
        <v>160</v>
      </c>
      <c r="E34" s="1035">
        <v>19.89</v>
      </c>
      <c r="F34" s="1035">
        <v>19.394936708860762</v>
      </c>
      <c r="G34" s="1035">
        <v>20.23</v>
      </c>
      <c r="H34" s="1026">
        <v>20</v>
      </c>
      <c r="I34" s="1026">
        <v>21</v>
      </c>
      <c r="J34" s="1026">
        <v>23</v>
      </c>
      <c r="K34" s="1026">
        <v>22</v>
      </c>
      <c r="L34" s="1026">
        <v>21</v>
      </c>
      <c r="M34" s="1026">
        <v>20</v>
      </c>
      <c r="N34" s="1026">
        <v>19</v>
      </c>
      <c r="O34" s="1026">
        <v>1</v>
      </c>
      <c r="P34" s="1026">
        <v>0</v>
      </c>
      <c r="Q34" s="1026">
        <v>0</v>
      </c>
      <c r="R34" s="1026">
        <v>0</v>
      </c>
      <c r="S34" s="1026">
        <v>0</v>
      </c>
      <c r="T34" s="120"/>
      <c r="V34" s="131"/>
    </row>
    <row r="35" spans="1:22" s="29" customFormat="1" ht="22.5" customHeight="1" x14ac:dyDescent="0.25">
      <c r="B35" s="1028" t="s">
        <v>170</v>
      </c>
      <c r="C35" s="1027" t="s">
        <v>519</v>
      </c>
      <c r="D35" s="1028" t="s">
        <v>150</v>
      </c>
      <c r="E35" s="1026">
        <v>592</v>
      </c>
      <c r="F35" s="1030">
        <v>592</v>
      </c>
      <c r="G35" s="1026">
        <v>595</v>
      </c>
      <c r="H35" s="1026">
        <v>20</v>
      </c>
      <c r="I35" s="1026">
        <v>62</v>
      </c>
      <c r="J35" s="1026">
        <v>115</v>
      </c>
      <c r="K35" s="1026">
        <v>128</v>
      </c>
      <c r="L35" s="1026">
        <v>116</v>
      </c>
      <c r="M35" s="1026">
        <v>98</v>
      </c>
      <c r="N35" s="1026">
        <v>56</v>
      </c>
      <c r="O35" s="1026">
        <v>0</v>
      </c>
      <c r="P35" s="1026">
        <v>0</v>
      </c>
      <c r="Q35" s="1026">
        <v>0</v>
      </c>
      <c r="R35" s="1026">
        <v>0</v>
      </c>
      <c r="S35" s="1026">
        <v>0</v>
      </c>
      <c r="T35" s="120"/>
      <c r="U35" s="30"/>
      <c r="V35" s="131"/>
    </row>
    <row r="36" spans="1:22" ht="18" x14ac:dyDescent="0.25">
      <c r="B36" s="1032"/>
      <c r="C36" s="1034" t="s">
        <v>885</v>
      </c>
      <c r="D36" s="1032" t="s">
        <v>160</v>
      </c>
      <c r="E36" s="947">
        <v>1.49</v>
      </c>
      <c r="F36" s="947">
        <v>1.4987341772151899</v>
      </c>
      <c r="G36" s="947">
        <v>1.48</v>
      </c>
      <c r="H36" s="1026">
        <v>1</v>
      </c>
      <c r="I36" s="1026">
        <v>1</v>
      </c>
      <c r="J36" s="1026">
        <v>2</v>
      </c>
      <c r="K36" s="1026">
        <v>2</v>
      </c>
      <c r="L36" s="1026">
        <v>2</v>
      </c>
      <c r="M36" s="1026">
        <v>2</v>
      </c>
      <c r="N36" s="1026">
        <v>2</v>
      </c>
      <c r="O36" s="1026">
        <v>0</v>
      </c>
      <c r="P36" s="1026">
        <v>0</v>
      </c>
      <c r="Q36" s="1026">
        <v>1</v>
      </c>
      <c r="R36" s="1026">
        <v>1</v>
      </c>
      <c r="S36" s="1026">
        <v>2</v>
      </c>
      <c r="T36" s="120"/>
      <c r="V36" s="29"/>
    </row>
    <row r="37" spans="1:22" ht="38.25" customHeight="1" x14ac:dyDescent="0.25">
      <c r="A37" s="29"/>
      <c r="B37" s="1028">
        <v>6</v>
      </c>
      <c r="C37" s="1027" t="s">
        <v>517</v>
      </c>
      <c r="D37" s="1032" t="s">
        <v>171</v>
      </c>
      <c r="E37" s="616">
        <v>34</v>
      </c>
      <c r="F37" s="618">
        <v>34</v>
      </c>
      <c r="G37" s="616">
        <v>34</v>
      </c>
      <c r="H37" s="1026">
        <v>34</v>
      </c>
      <c r="I37" s="1026">
        <v>34</v>
      </c>
      <c r="J37" s="1026">
        <v>34</v>
      </c>
      <c r="K37" s="1026">
        <v>34</v>
      </c>
      <c r="L37" s="1026">
        <v>34</v>
      </c>
      <c r="M37" s="1026">
        <v>34</v>
      </c>
      <c r="N37" s="1026">
        <v>34</v>
      </c>
      <c r="O37" s="1026">
        <v>34</v>
      </c>
      <c r="P37" s="1026">
        <v>34</v>
      </c>
      <c r="Q37" s="1026">
        <v>34</v>
      </c>
      <c r="R37" s="1026">
        <v>34</v>
      </c>
      <c r="S37" s="1026">
        <v>34</v>
      </c>
      <c r="T37" s="120"/>
    </row>
    <row r="38" spans="1:22" ht="20.25" customHeight="1" x14ac:dyDescent="0.25">
      <c r="B38" s="1032" t="s">
        <v>172</v>
      </c>
      <c r="C38" s="1034" t="s">
        <v>13</v>
      </c>
      <c r="D38" s="1032" t="s">
        <v>171</v>
      </c>
      <c r="E38" s="1037">
        <v>27.6</v>
      </c>
      <c r="F38" s="618">
        <v>27.6</v>
      </c>
      <c r="G38" s="1037">
        <v>27.6</v>
      </c>
      <c r="H38" s="1026">
        <v>27.6</v>
      </c>
      <c r="I38" s="1026">
        <v>27.6</v>
      </c>
      <c r="J38" s="1026">
        <v>27.6</v>
      </c>
      <c r="K38" s="1026">
        <v>27.6</v>
      </c>
      <c r="L38" s="1026">
        <v>27.6</v>
      </c>
      <c r="M38" s="1026">
        <v>27.6</v>
      </c>
      <c r="N38" s="1026">
        <v>27.6</v>
      </c>
      <c r="O38" s="1026">
        <v>27.6</v>
      </c>
      <c r="P38" s="1026">
        <v>27.6</v>
      </c>
      <c r="Q38" s="1026">
        <v>27.6</v>
      </c>
      <c r="R38" s="1026">
        <v>27.6</v>
      </c>
      <c r="S38" s="1026">
        <v>27.6</v>
      </c>
      <c r="T38" s="120"/>
      <c r="U38" s="27"/>
    </row>
    <row r="39" spans="1:22" ht="21" customHeight="1" x14ac:dyDescent="0.25">
      <c r="B39" s="1032" t="s">
        <v>174</v>
      </c>
      <c r="C39" s="1034" t="s">
        <v>518</v>
      </c>
      <c r="D39" s="1032" t="s">
        <v>171</v>
      </c>
      <c r="E39" s="1037">
        <v>5.6</v>
      </c>
      <c r="F39" s="618">
        <v>5.6</v>
      </c>
      <c r="G39" s="1037">
        <v>5.6</v>
      </c>
      <c r="H39" s="1026">
        <v>5.6</v>
      </c>
      <c r="I39" s="1026">
        <v>5.6</v>
      </c>
      <c r="J39" s="1026">
        <v>5.6</v>
      </c>
      <c r="K39" s="1026">
        <v>5.6</v>
      </c>
      <c r="L39" s="1026">
        <v>5.6</v>
      </c>
      <c r="M39" s="1026">
        <v>5.6</v>
      </c>
      <c r="N39" s="1026">
        <v>5.6</v>
      </c>
      <c r="O39" s="1026">
        <v>5.6</v>
      </c>
      <c r="P39" s="1026">
        <v>5.6</v>
      </c>
      <c r="Q39" s="1026">
        <v>5.6</v>
      </c>
      <c r="R39" s="1026">
        <v>5.6</v>
      </c>
      <c r="S39" s="1026">
        <v>5.6</v>
      </c>
      <c r="T39" s="120"/>
      <c r="U39" s="27"/>
    </row>
    <row r="40" spans="1:22" ht="21.75" customHeight="1" x14ac:dyDescent="0.25">
      <c r="B40" s="1032" t="s">
        <v>176</v>
      </c>
      <c r="C40" s="1034" t="s">
        <v>519</v>
      </c>
      <c r="D40" s="1032" t="s">
        <v>171</v>
      </c>
      <c r="E40" s="1037">
        <v>0.8</v>
      </c>
      <c r="F40" s="618">
        <v>0.8</v>
      </c>
      <c r="G40" s="1037">
        <v>0.8</v>
      </c>
      <c r="H40" s="1026">
        <v>0.8</v>
      </c>
      <c r="I40" s="1026">
        <v>0.8</v>
      </c>
      <c r="J40" s="1026">
        <v>0.8</v>
      </c>
      <c r="K40" s="1026">
        <v>0.8</v>
      </c>
      <c r="L40" s="1026">
        <v>0.8</v>
      </c>
      <c r="M40" s="1026">
        <v>0.8</v>
      </c>
      <c r="N40" s="1026">
        <v>0.8</v>
      </c>
      <c r="O40" s="1026">
        <v>0.8</v>
      </c>
      <c r="P40" s="1026">
        <v>0.8</v>
      </c>
      <c r="Q40" s="1026">
        <v>0.8</v>
      </c>
      <c r="R40" s="1026">
        <v>0.8</v>
      </c>
      <c r="S40" s="1026">
        <v>0.8</v>
      </c>
      <c r="T40" s="120"/>
      <c r="U40" s="27"/>
    </row>
    <row r="41" spans="1:22" ht="5.25" customHeight="1" x14ac:dyDescent="0.3">
      <c r="B41" s="44"/>
      <c r="C41" s="44"/>
      <c r="D41" s="44"/>
      <c r="E41" s="1036"/>
      <c r="F41" s="1036"/>
      <c r="G41" s="1036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116"/>
    </row>
    <row r="42" spans="1:22" ht="28.5" customHeight="1" x14ac:dyDescent="0.35">
      <c r="B42" s="1246" t="s">
        <v>900</v>
      </c>
      <c r="C42" s="1246"/>
      <c r="D42" s="1246"/>
      <c r="E42" s="1246"/>
      <c r="F42" s="1246"/>
      <c r="G42" s="1246"/>
      <c r="H42" s="1246"/>
      <c r="I42" s="1246"/>
      <c r="J42" s="1246"/>
      <c r="K42" s="1246"/>
      <c r="L42" s="1246"/>
      <c r="M42" s="1246"/>
      <c r="N42" s="1246"/>
      <c r="O42" s="1246"/>
      <c r="P42" s="1246"/>
      <c r="Q42" s="1246"/>
      <c r="R42" s="1246"/>
      <c r="S42" s="1246"/>
      <c r="T42" s="116"/>
    </row>
    <row r="43" spans="1:22" ht="12.75" customHeight="1" x14ac:dyDescent="0.3">
      <c r="B43" s="44"/>
      <c r="C43" s="44"/>
      <c r="D43" s="44"/>
      <c r="E43" s="44"/>
      <c r="F43" s="44"/>
      <c r="G43" s="63"/>
      <c r="H43" s="44"/>
      <c r="I43" s="44"/>
      <c r="J43" s="1056"/>
      <c r="K43" s="1056"/>
      <c r="L43" s="1056"/>
      <c r="M43" s="44"/>
      <c r="N43" s="44"/>
      <c r="O43" s="44"/>
      <c r="P43" s="44"/>
      <c r="Q43" s="44"/>
      <c r="R43" s="44"/>
      <c r="S43" s="44"/>
      <c r="T43" s="116"/>
    </row>
    <row r="44" spans="1:22" ht="26.25" customHeight="1" x14ac:dyDescent="0.35">
      <c r="B44" s="44"/>
      <c r="C44" s="106" t="s">
        <v>887</v>
      </c>
      <c r="D44" s="44"/>
      <c r="E44" s="1056"/>
      <c r="F44" s="1056"/>
      <c r="G44" s="1056"/>
      <c r="H44" s="44"/>
      <c r="I44" s="44"/>
      <c r="J44" s="1056"/>
      <c r="K44" s="1056"/>
      <c r="L44" s="1056"/>
      <c r="M44" s="44"/>
      <c r="N44" s="44"/>
      <c r="O44" s="44"/>
      <c r="P44" s="44"/>
      <c r="Q44" s="44"/>
      <c r="R44" s="44"/>
      <c r="S44" s="44"/>
      <c r="T44" s="116"/>
    </row>
    <row r="45" spans="1:22" ht="51.75" customHeight="1" x14ac:dyDescent="0.3">
      <c r="B45" s="44"/>
      <c r="C45" s="1057" t="s">
        <v>888</v>
      </c>
      <c r="D45" s="1058"/>
      <c r="E45" s="44"/>
      <c r="F45" s="44"/>
      <c r="G45" s="63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</row>
    <row r="46" spans="1:22" x14ac:dyDescent="0.25">
      <c r="C46"/>
      <c r="D46" s="1054"/>
      <c r="E46" s="1054"/>
      <c r="F46"/>
      <c r="G46" s="47"/>
      <c r="H46" s="166"/>
      <c r="I46" s="47"/>
      <c r="J46" s="1054"/>
      <c r="K46" s="1054"/>
      <c r="L46" s="1054"/>
      <c r="M46" s="47"/>
      <c r="N46" s="47"/>
      <c r="O46" s="47"/>
      <c r="P46" s="47"/>
      <c r="Q46" s="47"/>
      <c r="R46" s="47"/>
      <c r="S46" s="47"/>
      <c r="T46" s="116"/>
    </row>
    <row r="48" spans="1:22" x14ac:dyDescent="0.25">
      <c r="T48" s="116"/>
    </row>
    <row r="52" spans="3:5" ht="17.399999999999999" x14ac:dyDescent="0.3">
      <c r="C52" s="67"/>
      <c r="D52" s="1054"/>
      <c r="E52" s="1054"/>
    </row>
  </sheetData>
  <mergeCells count="23">
    <mergeCell ref="D52:E52"/>
    <mergeCell ref="D46:E46"/>
    <mergeCell ref="J46:L46"/>
    <mergeCell ref="H12:S12"/>
    <mergeCell ref="E44:G44"/>
    <mergeCell ref="J44:L44"/>
    <mergeCell ref="J43:L43"/>
    <mergeCell ref="B42:S42"/>
    <mergeCell ref="C45:D45"/>
    <mergeCell ref="B12:B14"/>
    <mergeCell ref="C12:C14"/>
    <mergeCell ref="D12:D14"/>
    <mergeCell ref="E12:E14"/>
    <mergeCell ref="F12:F14"/>
    <mergeCell ref="G12:G14"/>
    <mergeCell ref="N2:O2"/>
    <mergeCell ref="D10:M10"/>
    <mergeCell ref="B2:D2"/>
    <mergeCell ref="B8:S8"/>
    <mergeCell ref="B5:E5"/>
    <mergeCell ref="B7:S7"/>
    <mergeCell ref="L3:S3"/>
    <mergeCell ref="D9:P9"/>
  </mergeCells>
  <phoneticPr fontId="37" type="noConversion"/>
  <pageMargins left="0.78740157480314965" right="0.78740157480314965" top="1.1811023622047245" bottom="0.39370078740157483" header="0" footer="0"/>
  <pageSetup paperSize="9" scale="49" orientation="landscape" horizontalDpi="4294967293" r:id="rId1"/>
  <headerFooter alignWithMargins="0"/>
  <rowBreaks count="1" manualBreakCount="1">
    <brk id="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AL548"/>
  <sheetViews>
    <sheetView topLeftCell="A83" zoomScale="86" zoomScaleNormal="86" workbookViewId="0">
      <selection activeCell="H71" sqref="H71"/>
    </sheetView>
  </sheetViews>
  <sheetFormatPr defaultColWidth="9.109375" defaultRowHeight="13.8" x14ac:dyDescent="0.25"/>
  <cols>
    <col min="1" max="1" width="1" style="27" customWidth="1"/>
    <col min="2" max="2" width="10.33203125" style="289" customWidth="1"/>
    <col min="3" max="3" width="100.109375" style="50" customWidth="1"/>
    <col min="4" max="4" width="14.6640625" style="27" customWidth="1"/>
    <col min="5" max="5" width="21.109375" style="27" customWidth="1"/>
    <col min="6" max="6" width="18.88671875" style="27" customWidth="1"/>
    <col min="7" max="7" width="9.5546875" style="128" customWidth="1"/>
    <col min="8" max="8" width="18.33203125" style="27" customWidth="1"/>
    <col min="9" max="9" width="19.6640625" style="27" customWidth="1"/>
    <col min="10" max="10" width="19.109375" style="27" customWidth="1"/>
    <col min="11" max="11" width="10.44140625" style="128" customWidth="1"/>
    <col min="12" max="12" width="19.109375" customWidth="1"/>
    <col min="13" max="13" width="24.5546875" style="27" customWidth="1"/>
    <col min="14" max="14" width="17.33203125" style="27" customWidth="1"/>
    <col min="15" max="15" width="13.109375" style="27" customWidth="1"/>
    <col min="16" max="16" width="22" customWidth="1"/>
    <col min="17" max="17" width="24.33203125" style="27" customWidth="1"/>
    <col min="18" max="18" width="18.6640625" style="27" customWidth="1"/>
    <col min="19" max="19" width="12.88671875" style="27" customWidth="1"/>
    <col min="20" max="20" width="22.109375" customWidth="1"/>
    <col min="21" max="21" width="22.33203125" style="27" customWidth="1"/>
    <col min="22" max="22" width="16.6640625" style="27" customWidth="1"/>
    <col min="23" max="23" width="20.33203125" style="27" customWidth="1"/>
    <col min="24" max="24" width="9.109375" style="27"/>
    <col min="25" max="25" width="12.44140625" style="27" customWidth="1"/>
    <col min="26" max="26" width="14" style="27" customWidth="1"/>
    <col min="27" max="16384" width="9.109375" style="27"/>
  </cols>
  <sheetData>
    <row r="1" spans="1:25" ht="18.75" customHeight="1" x14ac:dyDescent="0.35">
      <c r="B1"/>
      <c r="C1" s="106"/>
      <c r="D1" s="106"/>
      <c r="E1" s="106"/>
      <c r="F1" s="106"/>
      <c r="G1"/>
      <c r="H1" s="106"/>
      <c r="I1" s="106"/>
      <c r="J1" s="106"/>
      <c r="K1" s="106"/>
      <c r="L1" s="106"/>
      <c r="M1" s="106"/>
      <c r="N1" s="106"/>
      <c r="O1" s="350" t="s">
        <v>86</v>
      </c>
      <c r="P1">
        <v>3</v>
      </c>
      <c r="Q1" s="350"/>
      <c r="R1" s="350"/>
      <c r="S1" s="350"/>
    </row>
    <row r="2" spans="1:25" ht="74.25" customHeight="1" x14ac:dyDescent="0.35">
      <c r="B2"/>
      <c r="C2" s="106"/>
      <c r="D2" s="106"/>
      <c r="E2" s="106"/>
      <c r="F2" s="106"/>
      <c r="G2"/>
      <c r="H2" s="106"/>
      <c r="I2" s="106"/>
      <c r="J2" s="106"/>
      <c r="K2" s="106"/>
      <c r="L2" s="106"/>
      <c r="M2" s="106"/>
      <c r="N2" s="106"/>
      <c r="O2" s="1066" t="s">
        <v>810</v>
      </c>
      <c r="P2" s="1066"/>
      <c r="Q2" s="1066"/>
      <c r="R2" s="1066"/>
      <c r="S2" s="1066"/>
      <c r="T2" s="1066"/>
    </row>
    <row r="3" spans="1:25" ht="18" x14ac:dyDescent="0.35">
      <c r="B3"/>
      <c r="C3" s="106"/>
      <c r="D3" s="106"/>
      <c r="E3" s="106"/>
      <c r="F3" s="106"/>
      <c r="G3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</row>
    <row r="4" spans="1:25" s="43" customFormat="1" ht="37.5" customHeight="1" x14ac:dyDescent="0.35">
      <c r="B4" s="1067" t="s">
        <v>847</v>
      </c>
      <c r="C4" s="1067"/>
      <c r="D4" s="1067"/>
      <c r="E4" s="1067"/>
      <c r="F4" s="1067"/>
      <c r="G4" s="1067"/>
      <c r="H4" s="1067"/>
      <c r="I4" s="1067"/>
      <c r="J4" s="1067"/>
      <c r="K4" s="1067"/>
      <c r="L4" s="1067"/>
      <c r="M4" s="1067"/>
      <c r="N4" s="1067"/>
      <c r="O4" s="1067"/>
      <c r="P4" s="1067"/>
      <c r="Q4" s="1067"/>
      <c r="R4" s="1067"/>
      <c r="S4" s="1067"/>
      <c r="T4" s="1067"/>
      <c r="U4"/>
    </row>
    <row r="5" spans="1:25" ht="4.5" hidden="1" customHeight="1" x14ac:dyDescent="0.35">
      <c r="B5"/>
      <c r="C5" s="106"/>
      <c r="D5" s="106"/>
      <c r="E5">
        <f>I9+M9+Q9</f>
        <v>50603.909200000002</v>
      </c>
      <c r="F5" s="106"/>
      <c r="G5"/>
      <c r="H5" s="106"/>
      <c r="I5">
        <v>0.87260000000000004</v>
      </c>
      <c r="J5">
        <v>0.87060000000000004</v>
      </c>
      <c r="K5" s="106"/>
      <c r="L5" s="350"/>
      <c r="M5">
        <v>0.08</v>
      </c>
      <c r="N5">
        <v>8.3699999999999997E-2</v>
      </c>
      <c r="O5" s="106"/>
      <c r="P5" s="350"/>
      <c r="Q5">
        <v>4.7399999999999998E-2</v>
      </c>
      <c r="R5">
        <v>4.5699999999999998E-2</v>
      </c>
      <c r="S5" s="106"/>
      <c r="T5" s="350" t="s">
        <v>47</v>
      </c>
    </row>
    <row r="6" spans="1:25" ht="39.75" customHeight="1" x14ac:dyDescent="0.3">
      <c r="A6" s="287"/>
      <c r="B6" s="1068" t="s">
        <v>126</v>
      </c>
      <c r="C6" s="1069" t="s">
        <v>77</v>
      </c>
      <c r="D6" s="1070" t="s">
        <v>128</v>
      </c>
      <c r="E6" s="1071" t="s">
        <v>598</v>
      </c>
      <c r="F6" s="1071"/>
      <c r="G6" s="1071"/>
      <c r="H6" s="1071"/>
      <c r="I6" s="1070" t="s">
        <v>599</v>
      </c>
      <c r="J6" s="1070"/>
      <c r="K6" s="1070"/>
      <c r="L6" s="1070"/>
      <c r="M6" s="1070" t="s">
        <v>600</v>
      </c>
      <c r="N6" s="1070"/>
      <c r="O6" s="1070"/>
      <c r="P6" s="1070"/>
      <c r="Q6" s="1070" t="s">
        <v>601</v>
      </c>
      <c r="R6" s="1070"/>
      <c r="S6" s="1070"/>
      <c r="T6" s="1070"/>
      <c r="U6" s="129"/>
    </row>
    <row r="7" spans="1:25" ht="106.5" customHeight="1" x14ac:dyDescent="0.3">
      <c r="A7" s="287"/>
      <c r="B7" s="1068"/>
      <c r="C7" s="1069"/>
      <c r="D7" s="1071"/>
      <c r="E7" s="336" t="s">
        <v>872</v>
      </c>
      <c r="F7" s="336" t="s">
        <v>874</v>
      </c>
      <c r="G7" s="336" t="s">
        <v>551</v>
      </c>
      <c r="H7" s="371" t="s">
        <v>848</v>
      </c>
      <c r="I7" s="336" t="s">
        <v>872</v>
      </c>
      <c r="J7" s="336" t="s">
        <v>873</v>
      </c>
      <c r="K7" s="336" t="s">
        <v>551</v>
      </c>
      <c r="L7" s="371" t="s">
        <v>848</v>
      </c>
      <c r="M7" s="336" t="s">
        <v>875</v>
      </c>
      <c r="N7" s="336" t="s">
        <v>873</v>
      </c>
      <c r="O7" s="336" t="s">
        <v>551</v>
      </c>
      <c r="P7" s="371" t="s">
        <v>848</v>
      </c>
      <c r="Q7" s="336" t="s">
        <v>872</v>
      </c>
      <c r="R7" s="336" t="s">
        <v>874</v>
      </c>
      <c r="S7" s="336" t="s">
        <v>551</v>
      </c>
      <c r="T7" s="371" t="s">
        <v>848</v>
      </c>
      <c r="U7" s="129"/>
    </row>
    <row r="8" spans="1:25" ht="18" x14ac:dyDescent="0.35">
      <c r="A8" s="287"/>
      <c r="B8" s="337">
        <v>1</v>
      </c>
      <c r="C8" s="337">
        <v>2</v>
      </c>
      <c r="D8" s="338" t="s">
        <v>133</v>
      </c>
      <c r="E8" s="338" t="s">
        <v>134</v>
      </c>
      <c r="F8" s="338" t="s">
        <v>135</v>
      </c>
      <c r="G8" s="338" t="s">
        <v>136</v>
      </c>
      <c r="H8" s="180" t="s">
        <v>137</v>
      </c>
      <c r="I8" s="338" t="s">
        <v>138</v>
      </c>
      <c r="J8" s="338" t="s">
        <v>139</v>
      </c>
      <c r="K8" s="338" t="s">
        <v>140</v>
      </c>
      <c r="L8" s="354" t="s">
        <v>141</v>
      </c>
      <c r="M8" s="338" t="s">
        <v>142</v>
      </c>
      <c r="N8" s="338" t="s">
        <v>143</v>
      </c>
      <c r="O8" s="338" t="s">
        <v>144</v>
      </c>
      <c r="P8" s="354" t="s">
        <v>145</v>
      </c>
      <c r="Q8" s="338" t="s">
        <v>146</v>
      </c>
      <c r="R8" s="338" t="s">
        <v>147</v>
      </c>
      <c r="S8" s="338" t="s">
        <v>148</v>
      </c>
      <c r="T8" s="354" t="s">
        <v>602</v>
      </c>
      <c r="U8" s="129"/>
    </row>
    <row r="9" spans="1:25" s="29" customFormat="1" ht="18" x14ac:dyDescent="0.35">
      <c r="A9" s="288"/>
      <c r="B9" s="337">
        <v>1</v>
      </c>
      <c r="C9" s="338" t="s">
        <v>603</v>
      </c>
      <c r="D9" s="338" t="s">
        <v>93</v>
      </c>
      <c r="E9" s="338">
        <v>57074.879999999997</v>
      </c>
      <c r="F9" s="338">
        <v>91348.99</v>
      </c>
      <c r="G9" s="338" t="s">
        <v>641</v>
      </c>
      <c r="H9" s="180">
        <v>108955.50990623505</v>
      </c>
      <c r="I9" s="338">
        <v>43135.11236752</v>
      </c>
      <c r="J9" s="338">
        <v>68935.097810399995</v>
      </c>
      <c r="K9" s="338" t="s">
        <v>641</v>
      </c>
      <c r="L9" s="354">
        <v>79335.809184154845</v>
      </c>
      <c r="M9" s="338">
        <v>6522.4596560400005</v>
      </c>
      <c r="N9" s="338">
        <v>10586.454600000001</v>
      </c>
      <c r="O9" s="338" t="s">
        <v>641</v>
      </c>
      <c r="P9" s="354">
        <v>26106.499773359705</v>
      </c>
      <c r="Q9" s="338">
        <v>946.33717644000239</v>
      </c>
      <c r="R9" s="338">
        <v>682.91558000000009</v>
      </c>
      <c r="S9" s="338" t="s">
        <v>226</v>
      </c>
      <c r="T9" s="354">
        <v>3513.9619487205032</v>
      </c>
      <c r="U9" s="316"/>
      <c r="W9"/>
      <c r="Y9"/>
    </row>
    <row r="10" spans="1:25" s="29" customFormat="1" ht="18" x14ac:dyDescent="0.35">
      <c r="B10" s="339" t="s">
        <v>605</v>
      </c>
      <c r="C10" s="338" t="s">
        <v>606</v>
      </c>
      <c r="D10" s="338" t="s">
        <v>604</v>
      </c>
      <c r="E10" s="338">
        <v>46932.499999999993</v>
      </c>
      <c r="F10" s="338">
        <v>75868.090000000011</v>
      </c>
      <c r="G10" s="338" t="s">
        <v>641</v>
      </c>
      <c r="H10" s="180">
        <v>90255.014599239657</v>
      </c>
      <c r="I10" s="338">
        <v>34386.169899999994</v>
      </c>
      <c r="J10" s="338">
        <v>55627.593500000003</v>
      </c>
      <c r="K10" s="338" t="s">
        <v>641</v>
      </c>
      <c r="L10" s="354">
        <v>64148.62577574121</v>
      </c>
      <c r="M10" s="338">
        <v>5379.6252300000006</v>
      </c>
      <c r="N10" s="338">
        <v>9109.6026000000002</v>
      </c>
      <c r="O10" s="338" t="s">
        <v>641</v>
      </c>
      <c r="P10" s="354">
        <v>22848.450142556856</v>
      </c>
      <c r="Q10" s="338">
        <v>682.51487000000247</v>
      </c>
      <c r="R10" s="338">
        <v>331.39390000000037</v>
      </c>
      <c r="S10" s="338" t="s">
        <v>226</v>
      </c>
      <c r="T10" s="354">
        <v>3258.7036809415781</v>
      </c>
      <c r="U10" s="317"/>
      <c r="V10"/>
      <c r="W10"/>
    </row>
    <row r="11" spans="1:25" ht="44.25" customHeight="1" x14ac:dyDescent="0.3">
      <c r="B11" s="352" t="s">
        <v>607</v>
      </c>
      <c r="C11" s="352" t="s">
        <v>608</v>
      </c>
      <c r="D11" s="352" t="s">
        <v>604</v>
      </c>
      <c r="E11" s="351">
        <v>37947.699999999997</v>
      </c>
      <c r="F11" s="393">
        <v>59918</v>
      </c>
      <c r="G11" s="351" t="s">
        <v>641</v>
      </c>
      <c r="H11" s="351">
        <v>85526.832935429702</v>
      </c>
      <c r="I11" s="351">
        <v>32255.544999999995</v>
      </c>
      <c r="J11" s="351">
        <v>51229.89</v>
      </c>
      <c r="K11" s="351" t="s">
        <v>641</v>
      </c>
      <c r="L11" s="355">
        <v>60308.740203848443</v>
      </c>
      <c r="M11" s="351">
        <v>5047.0441000000001</v>
      </c>
      <c r="N11" s="351">
        <v>8388.52</v>
      </c>
      <c r="O11" s="351" t="s">
        <v>641</v>
      </c>
      <c r="P11" s="355">
        <v>22024.693858498311</v>
      </c>
      <c r="Q11" s="351">
        <v>645.1109000000024</v>
      </c>
      <c r="R11" s="351">
        <v>299.59000000000015</v>
      </c>
      <c r="S11" s="351" t="s">
        <v>226</v>
      </c>
      <c r="T11" s="359">
        <v>3194.1638730829391</v>
      </c>
      <c r="U11" s="317"/>
      <c r="V11"/>
      <c r="W11"/>
    </row>
    <row r="12" spans="1:25" ht="34.5" customHeight="1" x14ac:dyDescent="0.3">
      <c r="B12" s="352" t="s">
        <v>609</v>
      </c>
      <c r="C12" s="352" t="s">
        <v>99</v>
      </c>
      <c r="D12" s="352" t="s">
        <v>604</v>
      </c>
      <c r="E12" s="351">
        <v>1479.33</v>
      </c>
      <c r="F12" s="393">
        <v>3940.4</v>
      </c>
      <c r="G12" s="351" t="s">
        <v>641</v>
      </c>
      <c r="H12" s="351">
        <v>2320.8093638099481</v>
      </c>
      <c r="I12" s="351">
        <v>1257.4304999999999</v>
      </c>
      <c r="J12" s="351">
        <v>3369.0419999999999</v>
      </c>
      <c r="K12" s="351" t="s">
        <v>641</v>
      </c>
      <c r="L12" s="359">
        <v>1884.7927226270069</v>
      </c>
      <c r="M12" s="351">
        <v>196.75089</v>
      </c>
      <c r="N12" s="351">
        <v>551.65599999999995</v>
      </c>
      <c r="O12" s="351" t="s">
        <v>641</v>
      </c>
      <c r="P12" s="355">
        <v>404.33753046617414</v>
      </c>
      <c r="Q12" s="351">
        <v>25.148609999999991</v>
      </c>
      <c r="R12" s="351">
        <v>19.702000000000226</v>
      </c>
      <c r="S12" s="351" t="s">
        <v>226</v>
      </c>
      <c r="T12" s="355">
        <v>31.679110716767145</v>
      </c>
      <c r="U12" s="317"/>
      <c r="V12"/>
      <c r="W12"/>
    </row>
    <row r="13" spans="1:25" ht="36" x14ac:dyDescent="0.35">
      <c r="B13" s="336" t="s">
        <v>610</v>
      </c>
      <c r="C13" s="340" t="s">
        <v>611</v>
      </c>
      <c r="D13" s="338" t="s">
        <v>604</v>
      </c>
      <c r="E13" s="338">
        <v>0</v>
      </c>
      <c r="F13" s="338">
        <v>0</v>
      </c>
      <c r="G13" s="338" t="s">
        <v>641</v>
      </c>
      <c r="H13" s="180">
        <v>0</v>
      </c>
      <c r="I13" s="338">
        <v>0</v>
      </c>
      <c r="J13" s="338">
        <v>0</v>
      </c>
      <c r="K13" s="338">
        <v>0</v>
      </c>
      <c r="L13" s="354">
        <v>0</v>
      </c>
      <c r="M13" s="338">
        <v>0</v>
      </c>
      <c r="N13" s="338">
        <v>0</v>
      </c>
      <c r="O13" s="338" t="s">
        <v>641</v>
      </c>
      <c r="P13" s="354">
        <v>0</v>
      </c>
      <c r="Q13" s="338">
        <v>0</v>
      </c>
      <c r="R13" s="338">
        <v>0</v>
      </c>
      <c r="S13" s="338" t="s">
        <v>226</v>
      </c>
      <c r="T13" s="354">
        <v>0</v>
      </c>
      <c r="U13" s="317"/>
      <c r="V13"/>
      <c r="W13"/>
    </row>
    <row r="14" spans="1:25" ht="18" x14ac:dyDescent="0.35">
      <c r="B14" s="336" t="s">
        <v>612</v>
      </c>
      <c r="C14" s="338" t="s">
        <v>66</v>
      </c>
      <c r="D14" s="338" t="s">
        <v>604</v>
      </c>
      <c r="E14" s="338">
        <v>95.49</v>
      </c>
      <c r="F14" s="394">
        <v>20.190000000000001</v>
      </c>
      <c r="G14" s="338" t="s">
        <v>641</v>
      </c>
      <c r="H14" s="201">
        <v>30.4803</v>
      </c>
      <c r="I14" s="338">
        <v>81.64394999999999</v>
      </c>
      <c r="J14" s="338">
        <v>17.1615</v>
      </c>
      <c r="K14" s="338" t="s">
        <v>641</v>
      </c>
      <c r="L14" s="354">
        <v>24.753884795249594</v>
      </c>
      <c r="M14" s="338">
        <v>12.70017</v>
      </c>
      <c r="N14" s="338">
        <v>2.8266000000000004</v>
      </c>
      <c r="O14" s="338" t="s">
        <v>641</v>
      </c>
      <c r="P14" s="354">
        <v>5.3103582836446073</v>
      </c>
      <c r="Q14" s="338">
        <v>1.1458800000000053</v>
      </c>
      <c r="R14" s="338">
        <v>0.20190000000000063</v>
      </c>
      <c r="S14" s="338" t="s">
        <v>226</v>
      </c>
      <c r="T14" s="354">
        <v>0.41605692110580006</v>
      </c>
      <c r="U14" s="317"/>
      <c r="V14"/>
      <c r="W14"/>
    </row>
    <row r="15" spans="1:25" ht="18" x14ac:dyDescent="0.35">
      <c r="B15" s="336" t="s">
        <v>613</v>
      </c>
      <c r="C15" s="340" t="s">
        <v>552</v>
      </c>
      <c r="D15" s="338" t="s">
        <v>604</v>
      </c>
      <c r="E15" s="338">
        <v>925.79</v>
      </c>
      <c r="F15" s="394">
        <v>1190</v>
      </c>
      <c r="G15" s="338" t="s">
        <v>641</v>
      </c>
      <c r="H15" s="180">
        <v>2376.8919999999998</v>
      </c>
      <c r="I15" s="338">
        <v>791.55044999999996</v>
      </c>
      <c r="J15" s="338">
        <v>1011.5</v>
      </c>
      <c r="K15" s="338" t="s">
        <v>641</v>
      </c>
      <c r="L15" s="354">
        <v>1930.3389644705069</v>
      </c>
      <c r="M15" s="338">
        <v>123.13006999999999</v>
      </c>
      <c r="N15" s="338">
        <v>166.6</v>
      </c>
      <c r="O15" s="338" t="s">
        <v>641</v>
      </c>
      <c r="P15" s="354">
        <v>414.10839530872715</v>
      </c>
      <c r="Q15" s="338">
        <v>11.109480000000019</v>
      </c>
      <c r="R15" s="338">
        <v>11.900000000000006</v>
      </c>
      <c r="S15" s="338" t="s">
        <v>226</v>
      </c>
      <c r="T15" s="354">
        <v>32.444640220765784</v>
      </c>
      <c r="U15" s="317"/>
      <c r="V15"/>
      <c r="W15"/>
    </row>
    <row r="16" spans="1:25" s="29" customFormat="1" ht="18" x14ac:dyDescent="0.35">
      <c r="B16" s="339" t="s">
        <v>614</v>
      </c>
      <c r="C16" s="338" t="s">
        <v>615</v>
      </c>
      <c r="D16" s="338" t="s">
        <v>604</v>
      </c>
      <c r="E16" s="338">
        <v>3462.86</v>
      </c>
      <c r="F16" s="394">
        <v>5943.2</v>
      </c>
      <c r="G16" s="338" t="s">
        <v>641</v>
      </c>
      <c r="H16" s="180">
        <v>6161.6809999999996</v>
      </c>
      <c r="I16" s="338">
        <v>3014.7659160000003</v>
      </c>
      <c r="J16" s="338">
        <v>5186.0363200000002</v>
      </c>
      <c r="K16" s="338" t="s">
        <v>641</v>
      </c>
      <c r="L16" s="354">
        <v>5004.0695668703493</v>
      </c>
      <c r="M16" s="338">
        <v>289.84138200000001</v>
      </c>
      <c r="N16" s="338">
        <v>475.45600000000002</v>
      </c>
      <c r="O16" s="338" t="s">
        <v>641</v>
      </c>
      <c r="P16" s="354">
        <v>1073.5043204799686</v>
      </c>
      <c r="Q16" s="338">
        <v>158.252702</v>
      </c>
      <c r="R16" s="338">
        <v>281.70767999999998</v>
      </c>
      <c r="S16" s="338" t="s">
        <v>226</v>
      </c>
      <c r="T16" s="354">
        <v>84.107112649682151</v>
      </c>
      <c r="U16" s="317"/>
      <c r="V16"/>
      <c r="W16"/>
    </row>
    <row r="17" spans="2:23" s="29" customFormat="1" ht="18" x14ac:dyDescent="0.35">
      <c r="B17" s="339" t="s">
        <v>616</v>
      </c>
      <c r="C17" s="338" t="s">
        <v>617</v>
      </c>
      <c r="D17" s="338" t="s">
        <v>604</v>
      </c>
      <c r="E17" s="338">
        <v>3021.33</v>
      </c>
      <c r="F17" s="394">
        <v>4856.3</v>
      </c>
      <c r="G17" s="338" t="s">
        <v>641</v>
      </c>
      <c r="H17" s="180">
        <v>4614.3194299999996</v>
      </c>
      <c r="I17" s="338">
        <v>2606.42410152</v>
      </c>
      <c r="J17" s="338">
        <v>4142.2779903999999</v>
      </c>
      <c r="K17" s="338" t="s">
        <v>641</v>
      </c>
      <c r="L17" s="354">
        <v>3747.414939442911</v>
      </c>
      <c r="M17" s="338">
        <v>366.45377404000004</v>
      </c>
      <c r="N17" s="338">
        <v>346</v>
      </c>
      <c r="O17" s="338" t="s">
        <v>641</v>
      </c>
      <c r="P17" s="354">
        <v>803.91890527595729</v>
      </c>
      <c r="Q17" s="338">
        <v>61.671324439999964</v>
      </c>
      <c r="R17" s="338">
        <v>23</v>
      </c>
      <c r="S17" s="338" t="s">
        <v>226</v>
      </c>
      <c r="T17" s="354">
        <v>62.98158528113143</v>
      </c>
      <c r="U17" s="317"/>
      <c r="V17"/>
      <c r="W17"/>
    </row>
    <row r="18" spans="2:23" ht="17.25" customHeight="1" x14ac:dyDescent="0.35">
      <c r="B18" s="336" t="s">
        <v>618</v>
      </c>
      <c r="C18" s="338" t="s">
        <v>15</v>
      </c>
      <c r="D18" s="338" t="s">
        <v>604</v>
      </c>
      <c r="E18" s="338">
        <v>748.61</v>
      </c>
      <c r="F18" s="394">
        <v>1325.3</v>
      </c>
      <c r="G18" s="338" t="s">
        <v>641</v>
      </c>
      <c r="H18" s="180">
        <v>1355.5698199999999</v>
      </c>
      <c r="I18" s="338">
        <v>663.24850151999999</v>
      </c>
      <c r="J18" s="338">
        <v>1140.9279904</v>
      </c>
      <c r="K18" s="338" t="s">
        <v>641</v>
      </c>
      <c r="L18" s="354">
        <v>1100.8953047114769</v>
      </c>
      <c r="M18" s="338">
        <v>63.765104040000004</v>
      </c>
      <c r="N18" s="338">
        <v>104.60032000000001</v>
      </c>
      <c r="O18" s="338" t="s">
        <v>641</v>
      </c>
      <c r="P18" s="354">
        <v>236.17095050559308</v>
      </c>
      <c r="Q18" s="338">
        <v>34.815594439999998</v>
      </c>
      <c r="R18" s="338">
        <v>61.975689599999995</v>
      </c>
      <c r="S18" s="338" t="s">
        <v>226</v>
      </c>
      <c r="T18" s="354">
        <v>18.503564782930074</v>
      </c>
      <c r="U18" s="317"/>
      <c r="V18"/>
      <c r="W18"/>
    </row>
    <row r="19" spans="2:23" ht="18" x14ac:dyDescent="0.35">
      <c r="B19" s="336" t="s">
        <v>619</v>
      </c>
      <c r="C19" s="338" t="s">
        <v>50</v>
      </c>
      <c r="D19" s="338" t="s">
        <v>604</v>
      </c>
      <c r="E19" s="338">
        <v>1389.7</v>
      </c>
      <c r="F19" s="394">
        <v>1931</v>
      </c>
      <c r="G19" s="338" t="s">
        <v>641</v>
      </c>
      <c r="H19" s="180">
        <v>1834.309</v>
      </c>
      <c r="I19" s="338">
        <v>1188.1935000000001</v>
      </c>
      <c r="J19" s="338">
        <v>1641.35</v>
      </c>
      <c r="K19" s="338" t="s">
        <v>641</v>
      </c>
      <c r="L19" s="354">
        <v>1489.6924789089833</v>
      </c>
      <c r="M19" s="338">
        <v>185.24701000000002</v>
      </c>
      <c r="N19" s="338">
        <v>270.33999999999997</v>
      </c>
      <c r="O19" s="338" t="s">
        <v>641</v>
      </c>
      <c r="P19" s="354">
        <v>319.57815352584635</v>
      </c>
      <c r="Q19" s="338">
        <v>16.259489999999943</v>
      </c>
      <c r="R19" s="338">
        <v>19.310000000000116</v>
      </c>
      <c r="S19" s="338" t="s">
        <v>226</v>
      </c>
      <c r="T19" s="354">
        <v>25.038367565170258</v>
      </c>
      <c r="U19" s="317"/>
      <c r="V19"/>
      <c r="W19"/>
    </row>
    <row r="20" spans="2:23" ht="18" x14ac:dyDescent="0.35">
      <c r="B20" s="336" t="s">
        <v>620</v>
      </c>
      <c r="C20" s="338" t="s">
        <v>497</v>
      </c>
      <c r="D20" s="338" t="s">
        <v>604</v>
      </c>
      <c r="E20" s="338">
        <v>883.02</v>
      </c>
      <c r="F20" s="394">
        <v>1600</v>
      </c>
      <c r="G20" s="338" t="s">
        <v>641</v>
      </c>
      <c r="H20" s="180">
        <v>1424.4406100000001</v>
      </c>
      <c r="I20" s="338">
        <v>754.98209999999995</v>
      </c>
      <c r="J20" s="338">
        <v>1360</v>
      </c>
      <c r="K20" s="338" t="s">
        <v>641</v>
      </c>
      <c r="L20" s="354">
        <v>1156.827155822451</v>
      </c>
      <c r="M20" s="338">
        <v>117.44166000000001</v>
      </c>
      <c r="N20" s="338">
        <v>224</v>
      </c>
      <c r="O20" s="338" t="s">
        <v>641</v>
      </c>
      <c r="P20" s="354">
        <v>248.16980124451783</v>
      </c>
      <c r="Q20" s="338">
        <v>10.596240000000023</v>
      </c>
      <c r="R20" s="338">
        <v>16</v>
      </c>
      <c r="S20" s="338" t="s">
        <v>226</v>
      </c>
      <c r="T20" s="354">
        <v>19.443652933031096</v>
      </c>
      <c r="U20" s="317"/>
      <c r="V20"/>
      <c r="W20"/>
    </row>
    <row r="21" spans="2:23" s="29" customFormat="1" ht="16.5" customHeight="1" x14ac:dyDescent="0.35">
      <c r="B21" s="339" t="s">
        <v>621</v>
      </c>
      <c r="C21" s="339" t="s">
        <v>622</v>
      </c>
      <c r="D21" s="338" t="s">
        <v>604</v>
      </c>
      <c r="E21" s="338">
        <v>3658.19</v>
      </c>
      <c r="F21" s="394">
        <v>4681.3999999999996</v>
      </c>
      <c r="G21" s="338" t="s">
        <v>641</v>
      </c>
      <c r="H21" s="180">
        <v>7924.4948769953953</v>
      </c>
      <c r="I21" s="338">
        <v>3127.75245</v>
      </c>
      <c r="J21" s="338">
        <v>3979.1900000000005</v>
      </c>
      <c r="K21" s="338" t="s">
        <v>641</v>
      </c>
      <c r="L21" s="354">
        <v>6435.698902100361</v>
      </c>
      <c r="M21" s="338">
        <v>486.53926999999999</v>
      </c>
      <c r="N21" s="338">
        <v>655.39600000000007</v>
      </c>
      <c r="O21" s="338" t="s">
        <v>641</v>
      </c>
      <c r="P21" s="354">
        <v>1380.6264050469235</v>
      </c>
      <c r="Q21" s="338">
        <v>43.89828</v>
      </c>
      <c r="R21" s="338">
        <v>46.81399999999968</v>
      </c>
      <c r="S21" s="338" t="s">
        <v>226</v>
      </c>
      <c r="T21" s="354">
        <v>108.16956984811139</v>
      </c>
      <c r="U21" s="316"/>
      <c r="V21" s="112"/>
      <c r="W21"/>
    </row>
    <row r="22" spans="2:23" ht="30" customHeight="1" x14ac:dyDescent="0.35">
      <c r="B22" s="336" t="s">
        <v>623</v>
      </c>
      <c r="C22" s="336" t="s">
        <v>624</v>
      </c>
      <c r="D22" s="336" t="s">
        <v>604</v>
      </c>
      <c r="E22" s="338">
        <v>2597.33</v>
      </c>
      <c r="F22" s="394">
        <v>3702.61</v>
      </c>
      <c r="G22" s="338" t="s">
        <v>641</v>
      </c>
      <c r="H22" s="180">
        <v>5327.2782836434062</v>
      </c>
      <c r="I22" s="338">
        <v>2220.7171499999999</v>
      </c>
      <c r="J22" s="338">
        <v>3147.2185000000004</v>
      </c>
      <c r="K22" s="338" t="s">
        <v>641</v>
      </c>
      <c r="L22" s="354">
        <v>4326.4283128953412</v>
      </c>
      <c r="M22" s="338">
        <v>345.44488999999999</v>
      </c>
      <c r="N22" s="338">
        <v>518.36540000000002</v>
      </c>
      <c r="O22" s="338" t="s">
        <v>641</v>
      </c>
      <c r="P22" s="354">
        <v>928.13247779141886</v>
      </c>
      <c r="Q22" s="338">
        <v>31.167959999999994</v>
      </c>
      <c r="R22" s="338">
        <v>37.026099999999701</v>
      </c>
      <c r="S22" s="338" t="s">
        <v>226</v>
      </c>
      <c r="T22" s="354">
        <v>72.717492956646311</v>
      </c>
      <c r="U22" s="316"/>
      <c r="W22"/>
    </row>
    <row r="23" spans="2:23" ht="24.75" customHeight="1" x14ac:dyDescent="0.35">
      <c r="B23" s="336" t="s">
        <v>625</v>
      </c>
      <c r="C23" s="336" t="s">
        <v>15</v>
      </c>
      <c r="D23" s="336" t="s">
        <v>604</v>
      </c>
      <c r="E23" s="338">
        <v>578.54999999999995</v>
      </c>
      <c r="F23" s="394">
        <v>840.84</v>
      </c>
      <c r="G23" s="338" t="s">
        <v>641</v>
      </c>
      <c r="H23" s="180">
        <v>1172.0012224015495</v>
      </c>
      <c r="I23" s="338">
        <v>494.66024999999996</v>
      </c>
      <c r="J23" s="338">
        <v>714.71400000000006</v>
      </c>
      <c r="K23" s="338" t="s">
        <v>641</v>
      </c>
      <c r="L23" s="354">
        <v>951.81422883697519</v>
      </c>
      <c r="M23" s="338">
        <v>76.947150000000008</v>
      </c>
      <c r="N23" s="338">
        <v>117.7176</v>
      </c>
      <c r="O23" s="338" t="s">
        <v>641</v>
      </c>
      <c r="P23" s="354">
        <v>204.18914511411216</v>
      </c>
      <c r="Q23" s="338">
        <v>6.9425999999999846</v>
      </c>
      <c r="R23" s="338">
        <v>8.4083999999999719</v>
      </c>
      <c r="S23" s="338" t="s">
        <v>226</v>
      </c>
      <c r="T23" s="354">
        <v>15.99784845046219</v>
      </c>
      <c r="U23" s="316"/>
      <c r="W23"/>
    </row>
    <row r="24" spans="2:23" ht="20.25" customHeight="1" x14ac:dyDescent="0.35">
      <c r="B24" s="336" t="s">
        <v>626</v>
      </c>
      <c r="C24" s="336" t="s">
        <v>627</v>
      </c>
      <c r="D24" s="336" t="s">
        <v>604</v>
      </c>
      <c r="E24" s="338">
        <v>482.31</v>
      </c>
      <c r="F24" s="394">
        <v>137.94999999999999</v>
      </c>
      <c r="G24" s="338" t="s">
        <v>641</v>
      </c>
      <c r="H24" s="180">
        <v>1425.2153709504396</v>
      </c>
      <c r="I24" s="338">
        <v>412.37504999999999</v>
      </c>
      <c r="J24" s="338">
        <v>117.25749999999998</v>
      </c>
      <c r="K24" s="338" t="s">
        <v>641</v>
      </c>
      <c r="L24" s="354">
        <v>1157.456360368044</v>
      </c>
      <c r="M24" s="338">
        <v>64.147229999999993</v>
      </c>
      <c r="N24" s="338">
        <v>19.312999999999999</v>
      </c>
      <c r="O24" s="338" t="s">
        <v>641</v>
      </c>
      <c r="P24" s="354">
        <v>248.30478214139254</v>
      </c>
      <c r="Q24" s="338">
        <v>5.7877200000000215</v>
      </c>
      <c r="R24" s="338">
        <v>1.3795000000000108</v>
      </c>
      <c r="S24" s="338" t="s">
        <v>226</v>
      </c>
      <c r="T24" s="354">
        <v>19.454228441002893</v>
      </c>
      <c r="U24" s="316"/>
      <c r="W24"/>
    </row>
    <row r="25" spans="2:23" s="29" customFormat="1" ht="33" customHeight="1" x14ac:dyDescent="0.35">
      <c r="B25" s="341">
        <v>2</v>
      </c>
      <c r="C25" s="339" t="s">
        <v>628</v>
      </c>
      <c r="D25" s="338" t="s">
        <v>604</v>
      </c>
      <c r="E25" s="338">
        <v>3542.32</v>
      </c>
      <c r="F25" s="394">
        <v>4707.43</v>
      </c>
      <c r="G25" s="338" t="s">
        <v>641</v>
      </c>
      <c r="H25" s="180">
        <v>3835.5358431239911</v>
      </c>
      <c r="I25" s="338">
        <v>3041.5508369999998</v>
      </c>
      <c r="J25" s="338">
        <v>3612.0110390000004</v>
      </c>
      <c r="K25" s="338" t="s">
        <v>641</v>
      </c>
      <c r="L25" s="354">
        <v>3114.9435008428982</v>
      </c>
      <c r="M25" s="338">
        <v>473.13013020000005</v>
      </c>
      <c r="N25" s="338">
        <v>667.98295200000007</v>
      </c>
      <c r="O25" s="338" t="s">
        <v>641</v>
      </c>
      <c r="P25" s="354">
        <v>668.23717406814524</v>
      </c>
      <c r="Q25" s="338">
        <v>27.639032800000194</v>
      </c>
      <c r="R25" s="338">
        <v>-16.163731999999698</v>
      </c>
      <c r="S25" s="338" t="s">
        <v>226</v>
      </c>
      <c r="T25" s="354">
        <v>52.355168212947596</v>
      </c>
      <c r="U25" s="316"/>
      <c r="W25"/>
    </row>
    <row r="26" spans="2:23" ht="18" x14ac:dyDescent="0.35">
      <c r="B26" s="336" t="s">
        <v>629</v>
      </c>
      <c r="C26" s="336" t="s">
        <v>624</v>
      </c>
      <c r="D26" s="336" t="s">
        <v>604</v>
      </c>
      <c r="E26" s="338">
        <v>2244.77</v>
      </c>
      <c r="F26" s="394">
        <v>2895.44</v>
      </c>
      <c r="G26" s="338" t="s">
        <v>641</v>
      </c>
      <c r="H26" s="180">
        <v>2618.8390955353361</v>
      </c>
      <c r="I26" s="338">
        <v>1919.2783499999998</v>
      </c>
      <c r="J26" s="338">
        <v>2461.1239999999998</v>
      </c>
      <c r="K26" s="338" t="s">
        <v>641</v>
      </c>
      <c r="L26" s="354">
        <v>2126.8308142694577</v>
      </c>
      <c r="M26" s="338">
        <v>298.55441000000002</v>
      </c>
      <c r="N26" s="338">
        <v>405.36160000000001</v>
      </c>
      <c r="O26" s="338" t="s">
        <v>641</v>
      </c>
      <c r="P26" s="354">
        <v>456.26105663357714</v>
      </c>
      <c r="Q26" s="338">
        <v>26.937240000000145</v>
      </c>
      <c r="R26" s="338">
        <v>28.954400000000248</v>
      </c>
      <c r="S26" s="338" t="s">
        <v>226</v>
      </c>
      <c r="T26" s="354">
        <v>35.74722463230119</v>
      </c>
      <c r="U26" s="316"/>
      <c r="W26"/>
    </row>
    <row r="27" spans="2:23" ht="18" customHeight="1" x14ac:dyDescent="0.35">
      <c r="B27" s="336" t="s">
        <v>630</v>
      </c>
      <c r="C27" s="336" t="s">
        <v>15</v>
      </c>
      <c r="D27" s="336" t="s">
        <v>604</v>
      </c>
      <c r="E27" s="338">
        <v>478.8</v>
      </c>
      <c r="F27" s="394">
        <v>573.12</v>
      </c>
      <c r="G27" s="338" t="s">
        <v>641</v>
      </c>
      <c r="H27" s="180">
        <v>576.14460101777399</v>
      </c>
      <c r="I27" s="338">
        <v>422.24123699999996</v>
      </c>
      <c r="J27" s="338">
        <v>541.44727999999998</v>
      </c>
      <c r="K27" s="338" t="s">
        <v>641</v>
      </c>
      <c r="L27" s="354">
        <v>467.90277913928077</v>
      </c>
      <c r="M27" s="338">
        <v>65.681970200000009</v>
      </c>
      <c r="N27" s="338">
        <v>89.179552000000001</v>
      </c>
      <c r="O27" s="338" t="s">
        <v>641</v>
      </c>
      <c r="P27" s="354">
        <v>100.37743245938698</v>
      </c>
      <c r="Q27" s="338">
        <v>-9.1232071999999533</v>
      </c>
      <c r="R27" s="338">
        <v>-57.506831999999974</v>
      </c>
      <c r="S27" s="338" t="s">
        <v>226</v>
      </c>
      <c r="T27" s="354">
        <v>7.8643894191062635</v>
      </c>
      <c r="U27" s="316"/>
      <c r="W27"/>
    </row>
    <row r="28" spans="2:23" ht="18" customHeight="1" x14ac:dyDescent="0.35">
      <c r="B28" s="336" t="s">
        <v>631</v>
      </c>
      <c r="C28" s="336" t="s">
        <v>627</v>
      </c>
      <c r="D28" s="336" t="s">
        <v>604</v>
      </c>
      <c r="E28" s="338">
        <v>818.75</v>
      </c>
      <c r="F28" s="394">
        <v>1238.8699999999999</v>
      </c>
      <c r="G28" s="338" t="s">
        <v>641</v>
      </c>
      <c r="H28" s="180">
        <v>640.55214657088095</v>
      </c>
      <c r="I28" s="338">
        <v>700.03125</v>
      </c>
      <c r="J28" s="338">
        <v>1053.0394999999999</v>
      </c>
      <c r="K28" s="338" t="s">
        <v>641</v>
      </c>
      <c r="L28" s="354">
        <v>520.20990743415973</v>
      </c>
      <c r="M28" s="338">
        <v>108.89375</v>
      </c>
      <c r="N28" s="338">
        <v>173.4418</v>
      </c>
      <c r="O28" s="338" t="s">
        <v>641</v>
      </c>
      <c r="P28" s="354">
        <v>111.59868497518107</v>
      </c>
      <c r="Q28" s="338">
        <v>9.8250000000000028</v>
      </c>
      <c r="R28" s="338">
        <v>12.388700000000028</v>
      </c>
      <c r="S28" s="338" t="s">
        <v>226</v>
      </c>
      <c r="T28" s="354">
        <v>8.7435541615401373</v>
      </c>
      <c r="U28" s="316"/>
      <c r="W28"/>
    </row>
    <row r="29" spans="2:23" ht="17.25" customHeight="1" x14ac:dyDescent="0.35">
      <c r="B29" s="334" t="s">
        <v>808</v>
      </c>
      <c r="C29" s="336"/>
      <c r="D29" s="336" t="s">
        <v>604</v>
      </c>
      <c r="E29" s="338"/>
      <c r="F29" s="338"/>
      <c r="G29" s="338"/>
      <c r="H29" s="180">
        <v>0</v>
      </c>
      <c r="I29" s="338"/>
      <c r="J29" s="338"/>
      <c r="K29" s="338"/>
      <c r="L29" s="354"/>
      <c r="M29" s="338"/>
      <c r="N29" s="338"/>
      <c r="O29" s="338"/>
      <c r="P29" s="354"/>
      <c r="Q29" s="338"/>
      <c r="R29" s="338"/>
      <c r="S29" s="338" t="s">
        <v>226</v>
      </c>
      <c r="T29" s="354"/>
      <c r="U29" s="316"/>
      <c r="W29"/>
    </row>
    <row r="30" spans="2:23" s="29" customFormat="1" ht="18" x14ac:dyDescent="0.35">
      <c r="B30" s="341">
        <v>3</v>
      </c>
      <c r="C30" s="339" t="s">
        <v>632</v>
      </c>
      <c r="D30" s="338" t="s">
        <v>604</v>
      </c>
      <c r="E30" s="338">
        <v>0</v>
      </c>
      <c r="F30" s="338">
        <v>0</v>
      </c>
      <c r="G30" s="338" t="s">
        <v>641</v>
      </c>
      <c r="H30" s="180">
        <v>0</v>
      </c>
      <c r="I30" s="338">
        <v>0</v>
      </c>
      <c r="J30" s="338">
        <v>0</v>
      </c>
      <c r="K30" s="338" t="s">
        <v>641</v>
      </c>
      <c r="L30" s="354">
        <v>0</v>
      </c>
      <c r="M30" s="338">
        <v>0</v>
      </c>
      <c r="N30" s="338">
        <v>0</v>
      </c>
      <c r="O30" s="338" t="s">
        <v>641</v>
      </c>
      <c r="P30" s="354">
        <v>0</v>
      </c>
      <c r="Q30" s="338">
        <v>0</v>
      </c>
      <c r="R30" s="338">
        <v>0</v>
      </c>
      <c r="S30" s="338" t="s">
        <v>226</v>
      </c>
      <c r="T30" s="354">
        <v>0</v>
      </c>
      <c r="U30" s="316"/>
    </row>
    <row r="31" spans="2:23" ht="18" customHeight="1" x14ac:dyDescent="0.35">
      <c r="B31" s="336" t="s">
        <v>633</v>
      </c>
      <c r="C31" s="336" t="s">
        <v>624</v>
      </c>
      <c r="D31" s="336" t="s">
        <v>604</v>
      </c>
      <c r="E31" s="338">
        <v>0</v>
      </c>
      <c r="F31" s="338">
        <v>0</v>
      </c>
      <c r="G31" s="338" t="s">
        <v>641</v>
      </c>
      <c r="H31" s="180">
        <v>0</v>
      </c>
      <c r="I31" s="338">
        <v>0</v>
      </c>
      <c r="J31" s="338">
        <v>0</v>
      </c>
      <c r="K31" s="338" t="s">
        <v>641</v>
      </c>
      <c r="L31" s="354">
        <v>0</v>
      </c>
      <c r="M31" s="338">
        <v>0</v>
      </c>
      <c r="N31" s="338">
        <v>0</v>
      </c>
      <c r="O31" s="338" t="s">
        <v>641</v>
      </c>
      <c r="P31" s="354">
        <v>0</v>
      </c>
      <c r="Q31" s="338">
        <v>0</v>
      </c>
      <c r="R31" s="338">
        <v>0</v>
      </c>
      <c r="S31" s="338" t="s">
        <v>226</v>
      </c>
      <c r="T31" s="354">
        <v>0</v>
      </c>
      <c r="U31" s="316"/>
    </row>
    <row r="32" spans="2:23" ht="23.25" customHeight="1" x14ac:dyDescent="0.35">
      <c r="B32" s="336" t="s">
        <v>634</v>
      </c>
      <c r="C32" s="336" t="s">
        <v>15</v>
      </c>
      <c r="D32" s="336" t="s">
        <v>604</v>
      </c>
      <c r="E32" s="338">
        <v>0</v>
      </c>
      <c r="F32" s="338">
        <v>0</v>
      </c>
      <c r="G32" s="338" t="s">
        <v>641</v>
      </c>
      <c r="H32" s="180">
        <v>0</v>
      </c>
      <c r="I32" s="338">
        <v>0</v>
      </c>
      <c r="J32" s="338">
        <v>0</v>
      </c>
      <c r="K32" s="338" t="s">
        <v>641</v>
      </c>
      <c r="L32" s="354">
        <v>0</v>
      </c>
      <c r="M32" s="338">
        <v>0</v>
      </c>
      <c r="N32" s="338">
        <v>0</v>
      </c>
      <c r="O32" s="338" t="s">
        <v>641</v>
      </c>
      <c r="P32" s="354">
        <v>0</v>
      </c>
      <c r="Q32" s="338">
        <v>0</v>
      </c>
      <c r="R32" s="338">
        <v>0</v>
      </c>
      <c r="S32" s="338" t="s">
        <v>226</v>
      </c>
      <c r="T32" s="354">
        <v>0</v>
      </c>
      <c r="U32" s="316"/>
    </row>
    <row r="33" spans="2:38" ht="26.25" customHeight="1" x14ac:dyDescent="0.35">
      <c r="B33" s="336" t="s">
        <v>635</v>
      </c>
      <c r="C33" s="336" t="s">
        <v>627</v>
      </c>
      <c r="D33" s="336" t="s">
        <v>604</v>
      </c>
      <c r="E33" s="338">
        <v>0</v>
      </c>
      <c r="F33" s="338">
        <v>0</v>
      </c>
      <c r="G33" s="338" t="s">
        <v>641</v>
      </c>
      <c r="H33" s="180">
        <v>0</v>
      </c>
      <c r="I33" s="338">
        <v>0</v>
      </c>
      <c r="J33" s="338">
        <v>0</v>
      </c>
      <c r="K33" s="338" t="s">
        <v>641</v>
      </c>
      <c r="L33" s="354">
        <v>0</v>
      </c>
      <c r="M33" s="338">
        <v>0</v>
      </c>
      <c r="N33" s="338">
        <v>0</v>
      </c>
      <c r="O33" s="338" t="s">
        <v>641</v>
      </c>
      <c r="P33" s="354">
        <v>0</v>
      </c>
      <c r="Q33" s="338">
        <v>0</v>
      </c>
      <c r="R33" s="338">
        <v>0</v>
      </c>
      <c r="S33" s="338" t="s">
        <v>226</v>
      </c>
      <c r="T33" s="354">
        <v>0</v>
      </c>
      <c r="U33" s="316"/>
    </row>
    <row r="34" spans="2:38" ht="25.5" customHeight="1" x14ac:dyDescent="0.35">
      <c r="B34" s="342">
        <v>4</v>
      </c>
      <c r="C34" s="336" t="s">
        <v>636</v>
      </c>
      <c r="D34" s="336" t="s">
        <v>604</v>
      </c>
      <c r="E34" s="338">
        <v>0</v>
      </c>
      <c r="F34" s="338"/>
      <c r="G34" s="338" t="s">
        <v>641</v>
      </c>
      <c r="H34" s="180">
        <v>0</v>
      </c>
      <c r="I34" s="338"/>
      <c r="J34" s="338"/>
      <c r="K34" s="338" t="s">
        <v>641</v>
      </c>
      <c r="L34" s="354"/>
      <c r="M34" s="338">
        <v>0</v>
      </c>
      <c r="N34" s="338">
        <v>0</v>
      </c>
      <c r="O34" s="338" t="s">
        <v>641</v>
      </c>
      <c r="P34" s="354">
        <v>0</v>
      </c>
      <c r="Q34" s="338"/>
      <c r="R34" s="338"/>
      <c r="S34" s="338" t="s">
        <v>226</v>
      </c>
      <c r="T34" s="354">
        <v>0</v>
      </c>
      <c r="U34" s="316"/>
    </row>
    <row r="35" spans="2:38" ht="18" x14ac:dyDescent="0.35">
      <c r="B35" s="342">
        <v>5</v>
      </c>
      <c r="C35" s="336" t="s">
        <v>809</v>
      </c>
      <c r="D35" s="336" t="s">
        <v>604</v>
      </c>
      <c r="E35" s="338"/>
      <c r="F35" s="338">
        <v>0</v>
      </c>
      <c r="G35" s="338" t="s">
        <v>641</v>
      </c>
      <c r="H35" s="180">
        <v>0</v>
      </c>
      <c r="I35" s="338"/>
      <c r="J35" s="338"/>
      <c r="K35" s="338" t="s">
        <v>641</v>
      </c>
      <c r="L35" s="354">
        <v>0</v>
      </c>
      <c r="M35" s="338">
        <v>0</v>
      </c>
      <c r="N35" s="338">
        <v>0</v>
      </c>
      <c r="O35" s="338" t="s">
        <v>641</v>
      </c>
      <c r="P35" s="354"/>
      <c r="Q35" s="338">
        <v>0</v>
      </c>
      <c r="R35" s="338">
        <v>0</v>
      </c>
      <c r="S35" s="338" t="s">
        <v>226</v>
      </c>
      <c r="T35" s="354">
        <v>0</v>
      </c>
      <c r="U35" s="316"/>
    </row>
    <row r="36" spans="2:38" ht="19.5" customHeight="1" x14ac:dyDescent="0.35">
      <c r="B36" s="342">
        <v>6</v>
      </c>
      <c r="C36" s="336" t="s">
        <v>637</v>
      </c>
      <c r="D36" s="336" t="s">
        <v>604</v>
      </c>
      <c r="E36" s="338">
        <v>60617.2</v>
      </c>
      <c r="F36" s="338">
        <v>96056.420000000013</v>
      </c>
      <c r="G36" s="338" t="s">
        <v>641</v>
      </c>
      <c r="H36" s="180">
        <v>112791.04574935904</v>
      </c>
      <c r="I36" s="338">
        <v>46176.663204520002</v>
      </c>
      <c r="J36" s="338">
        <v>72547.1088494</v>
      </c>
      <c r="K36" s="338" t="s">
        <v>641</v>
      </c>
      <c r="L36" s="354">
        <v>82450.752684997744</v>
      </c>
      <c r="M36" s="338">
        <v>6995.5897862400006</v>
      </c>
      <c r="N36" s="338">
        <v>11254.437552000001</v>
      </c>
      <c r="O36" s="338" t="s">
        <v>641</v>
      </c>
      <c r="P36" s="354">
        <v>26774.736947427849</v>
      </c>
      <c r="Q36" s="338">
        <v>973.97620924000262</v>
      </c>
      <c r="R36" s="338">
        <v>666.75184800000034</v>
      </c>
      <c r="S36" s="338" t="s">
        <v>226</v>
      </c>
      <c r="T36" s="354">
        <v>3566.317116933451</v>
      </c>
      <c r="U36" s="316"/>
      <c r="V36" s="48"/>
      <c r="W36" s="48"/>
    </row>
    <row r="37" spans="2:38" ht="18" x14ac:dyDescent="0.35">
      <c r="B37" s="342">
        <v>7</v>
      </c>
      <c r="C37" s="338" t="s">
        <v>638</v>
      </c>
      <c r="D37" s="336" t="s">
        <v>604</v>
      </c>
      <c r="E37" s="338">
        <v>0</v>
      </c>
      <c r="F37" s="338"/>
      <c r="G37" s="338" t="s">
        <v>641</v>
      </c>
      <c r="H37" s="180">
        <v>5348.4114</v>
      </c>
      <c r="I37" s="338"/>
      <c r="J37" s="338">
        <v>513.1</v>
      </c>
      <c r="K37" s="338" t="s">
        <v>641</v>
      </c>
      <c r="L37" s="354">
        <v>3909.693771596963</v>
      </c>
      <c r="M37" s="338">
        <v>301.19</v>
      </c>
      <c r="N37" s="338">
        <v>298.72000000000003</v>
      </c>
      <c r="O37" s="338" t="s">
        <v>641</v>
      </c>
      <c r="P37" s="354">
        <v>1269.5547948604385</v>
      </c>
      <c r="Q37" s="338">
        <v>20.149999999999999</v>
      </c>
      <c r="R37" s="338">
        <v>19.89</v>
      </c>
      <c r="S37" s="338" t="s">
        <v>226</v>
      </c>
      <c r="T37" s="354">
        <v>169.16283354259855</v>
      </c>
      <c r="U37" s="316"/>
    </row>
    <row r="38" spans="2:38" ht="18" x14ac:dyDescent="0.35">
      <c r="B38" s="336" t="s">
        <v>639</v>
      </c>
      <c r="C38" s="338" t="s">
        <v>640</v>
      </c>
      <c r="D38" s="336" t="s">
        <v>604</v>
      </c>
      <c r="E38" s="338">
        <v>0</v>
      </c>
      <c r="F38" s="338">
        <v>0</v>
      </c>
      <c r="G38" s="338" t="s">
        <v>641</v>
      </c>
      <c r="H38" s="180">
        <v>420.25139999999999</v>
      </c>
      <c r="I38" s="338">
        <v>0</v>
      </c>
      <c r="J38" s="338">
        <v>0</v>
      </c>
      <c r="K38" s="338" t="s">
        <v>641</v>
      </c>
      <c r="L38" s="354">
        <v>307.20279438321961</v>
      </c>
      <c r="M38" s="338">
        <v>0</v>
      </c>
      <c r="N38" s="338">
        <v>0</v>
      </c>
      <c r="O38" s="338" t="s">
        <v>641</v>
      </c>
      <c r="P38" s="354">
        <v>99.690762142346074</v>
      </c>
      <c r="Q38" s="338" t="s">
        <v>641</v>
      </c>
      <c r="R38" s="338" t="s">
        <v>641</v>
      </c>
      <c r="S38" s="338" t="s">
        <v>226</v>
      </c>
      <c r="T38" s="354">
        <v>13.357843474434349</v>
      </c>
      <c r="U38" s="316"/>
      <c r="V38" s="48"/>
    </row>
    <row r="39" spans="2:38" ht="19.5" customHeight="1" x14ac:dyDescent="0.35">
      <c r="B39" s="336" t="s">
        <v>642</v>
      </c>
      <c r="C39" s="338" t="s">
        <v>643</v>
      </c>
      <c r="D39" s="336" t="s">
        <v>604</v>
      </c>
      <c r="E39" s="338">
        <v>0</v>
      </c>
      <c r="F39" s="338">
        <v>0</v>
      </c>
      <c r="G39" s="338" t="s">
        <v>641</v>
      </c>
      <c r="H39" s="180">
        <v>0</v>
      </c>
      <c r="I39" s="338">
        <v>0</v>
      </c>
      <c r="J39" s="338">
        <v>0</v>
      </c>
      <c r="K39" s="338" t="s">
        <v>641</v>
      </c>
      <c r="L39" s="354">
        <v>0</v>
      </c>
      <c r="M39" s="338">
        <v>0</v>
      </c>
      <c r="N39" s="338">
        <v>0</v>
      </c>
      <c r="O39" s="338" t="s">
        <v>641</v>
      </c>
      <c r="P39" s="354">
        <v>0</v>
      </c>
      <c r="Q39" s="338" t="s">
        <v>641</v>
      </c>
      <c r="R39" s="338" t="s">
        <v>641</v>
      </c>
      <c r="S39" s="338" t="s">
        <v>226</v>
      </c>
      <c r="T39" s="354">
        <v>0</v>
      </c>
      <c r="U39" s="316"/>
    </row>
    <row r="40" spans="2:38" ht="26.25" customHeight="1" x14ac:dyDescent="0.35">
      <c r="B40" s="336" t="s">
        <v>644</v>
      </c>
      <c r="C40" s="338" t="s">
        <v>645</v>
      </c>
      <c r="D40" s="336" t="s">
        <v>604</v>
      </c>
      <c r="E40" s="338">
        <v>0</v>
      </c>
      <c r="F40" s="338">
        <v>0</v>
      </c>
      <c r="G40" s="338" t="s">
        <v>641</v>
      </c>
      <c r="H40" s="180"/>
      <c r="I40" s="338">
        <v>0</v>
      </c>
      <c r="J40" s="338">
        <v>0</v>
      </c>
      <c r="K40" s="338" t="s">
        <v>641</v>
      </c>
      <c r="L40" s="354"/>
      <c r="M40" s="338">
        <v>0</v>
      </c>
      <c r="N40" s="338">
        <v>0</v>
      </c>
      <c r="O40" s="338" t="s">
        <v>641</v>
      </c>
      <c r="P40" s="354">
        <v>0</v>
      </c>
      <c r="Q40" s="338" t="s">
        <v>641</v>
      </c>
      <c r="R40" s="338" t="s">
        <v>641</v>
      </c>
      <c r="S40" s="338" t="s">
        <v>226</v>
      </c>
      <c r="T40" s="354">
        <v>0</v>
      </c>
      <c r="U40" s="316"/>
    </row>
    <row r="41" spans="2:38" ht="18" x14ac:dyDescent="0.35">
      <c r="B41" s="336" t="s">
        <v>646</v>
      </c>
      <c r="C41" s="338" t="s">
        <v>822</v>
      </c>
      <c r="D41" s="336" t="s">
        <v>604</v>
      </c>
      <c r="E41" s="338">
        <v>0</v>
      </c>
      <c r="F41" s="338"/>
      <c r="G41" s="338" t="s">
        <v>641</v>
      </c>
      <c r="H41" s="180">
        <v>2334.73</v>
      </c>
      <c r="I41" s="338">
        <v>600.1</v>
      </c>
      <c r="J41" s="338">
        <v>513.1</v>
      </c>
      <c r="K41" s="338" t="s">
        <v>641</v>
      </c>
      <c r="L41" s="354">
        <v>1706.6821910178867</v>
      </c>
      <c r="M41" s="338">
        <v>301.19</v>
      </c>
      <c r="N41" s="338">
        <v>298.72000000000003</v>
      </c>
      <c r="O41" s="338" t="s">
        <v>641</v>
      </c>
      <c r="P41" s="354">
        <v>554.22645634636706</v>
      </c>
      <c r="Q41" s="338">
        <v>20.149999999999999</v>
      </c>
      <c r="R41" s="338">
        <v>19.89</v>
      </c>
      <c r="S41" s="338" t="s">
        <v>226</v>
      </c>
      <c r="T41" s="354">
        <v>73.821352635746379</v>
      </c>
      <c r="U41" s="316"/>
    </row>
    <row r="42" spans="2:38" ht="37.5" customHeight="1" x14ac:dyDescent="0.35">
      <c r="B42" s="336" t="s">
        <v>648</v>
      </c>
      <c r="C42" s="340" t="s">
        <v>823</v>
      </c>
      <c r="D42" s="336" t="s">
        <v>604</v>
      </c>
      <c r="E42" s="338">
        <v>0</v>
      </c>
      <c r="F42" s="338">
        <v>0</v>
      </c>
      <c r="G42" s="338" t="s">
        <v>641</v>
      </c>
      <c r="H42" s="180">
        <v>2593.4299999999998</v>
      </c>
      <c r="I42" s="338">
        <v>0</v>
      </c>
      <c r="J42" s="338">
        <v>0</v>
      </c>
      <c r="K42" s="338" t="s">
        <v>641</v>
      </c>
      <c r="L42" s="354">
        <v>1895.8087861958566</v>
      </c>
      <c r="M42" s="338">
        <v>0</v>
      </c>
      <c r="N42" s="338">
        <v>0</v>
      </c>
      <c r="O42" s="338" t="s">
        <v>641</v>
      </c>
      <c r="P42" s="354">
        <v>615.63757637172546</v>
      </c>
      <c r="Q42" s="338" t="s">
        <v>641</v>
      </c>
      <c r="R42" s="338" t="s">
        <v>641</v>
      </c>
      <c r="S42" s="338" t="s">
        <v>226</v>
      </c>
      <c r="T42" s="354">
        <v>81.983637432417822</v>
      </c>
      <c r="U42" s="316"/>
    </row>
    <row r="43" spans="2:38" ht="18" x14ac:dyDescent="0.35">
      <c r="B43" s="343">
        <v>8</v>
      </c>
      <c r="C43" s="336" t="s">
        <v>649</v>
      </c>
      <c r="D43" s="336" t="s">
        <v>604</v>
      </c>
      <c r="E43" s="338" t="s">
        <v>641</v>
      </c>
      <c r="F43" s="338" t="s">
        <v>641</v>
      </c>
      <c r="G43" s="338" t="s">
        <v>641</v>
      </c>
      <c r="H43" s="180">
        <v>118139.45714935903</v>
      </c>
      <c r="I43" s="338" t="s">
        <v>641</v>
      </c>
      <c r="J43" s="338" t="s">
        <v>641</v>
      </c>
      <c r="K43" s="338" t="s">
        <v>641</v>
      </c>
      <c r="L43" s="354">
        <v>86360.446456594713</v>
      </c>
      <c r="M43" s="338" t="s">
        <v>641</v>
      </c>
      <c r="N43" s="338" t="s">
        <v>641</v>
      </c>
      <c r="O43" s="338" t="s">
        <v>641</v>
      </c>
      <c r="P43" s="354">
        <v>28044.291742288289</v>
      </c>
      <c r="Q43" s="338" t="s">
        <v>641</v>
      </c>
      <c r="R43" s="338" t="s">
        <v>641</v>
      </c>
      <c r="S43" s="338" t="s">
        <v>226</v>
      </c>
      <c r="T43" s="354">
        <v>3735.4799504760495</v>
      </c>
      <c r="U43" s="170"/>
    </row>
    <row r="44" spans="2:38" s="29" customFormat="1" ht="18" x14ac:dyDescent="0.35">
      <c r="B44" s="341">
        <v>9</v>
      </c>
      <c r="C44" s="338" t="s">
        <v>180</v>
      </c>
      <c r="D44" s="338" t="s">
        <v>181</v>
      </c>
      <c r="E44" s="338">
        <v>0</v>
      </c>
      <c r="F44" s="338"/>
      <c r="G44" s="338" t="s">
        <v>641</v>
      </c>
      <c r="H44" s="180">
        <v>2910.8425848656934</v>
      </c>
      <c r="I44" s="338" t="s">
        <v>641</v>
      </c>
      <c r="J44" s="338" t="s">
        <v>641</v>
      </c>
      <c r="K44" s="338" t="s">
        <v>641</v>
      </c>
      <c r="L44" s="354">
        <v>2620.0796837655021</v>
      </c>
      <c r="M44" s="338" t="s">
        <v>641</v>
      </c>
      <c r="N44" s="338" t="s">
        <v>641</v>
      </c>
      <c r="O44" s="338" t="s">
        <v>641</v>
      </c>
      <c r="P44" s="354">
        <v>3966.0998079887272</v>
      </c>
      <c r="Q44" s="338" t="s">
        <v>641</v>
      </c>
      <c r="R44" s="338" t="s">
        <v>641</v>
      </c>
      <c r="S44" s="338" t="s">
        <v>226</v>
      </c>
      <c r="T44" s="354">
        <v>6742.743592917057</v>
      </c>
      <c r="U44" s="170"/>
      <c r="V44"/>
    </row>
    <row r="45" spans="2:38" ht="18" x14ac:dyDescent="0.35">
      <c r="B45" s="344">
        <v>10</v>
      </c>
      <c r="C45" s="345" t="s">
        <v>182</v>
      </c>
      <c r="D45" s="345" t="s">
        <v>150</v>
      </c>
      <c r="E45" s="338">
        <v>40934</v>
      </c>
      <c r="F45" s="338">
        <v>37923.9</v>
      </c>
      <c r="G45" s="338" t="s">
        <v>641</v>
      </c>
      <c r="H45" s="374">
        <v>40586</v>
      </c>
      <c r="I45" s="338">
        <v>33371</v>
      </c>
      <c r="J45" s="338">
        <v>32422</v>
      </c>
      <c r="K45" s="338" t="s">
        <v>641</v>
      </c>
      <c r="L45" s="373">
        <v>32961</v>
      </c>
      <c r="M45" s="338">
        <v>7003</v>
      </c>
      <c r="N45" s="338">
        <v>5056</v>
      </c>
      <c r="O45" s="338" t="s">
        <v>641</v>
      </c>
      <c r="P45" s="356">
        <v>7071</v>
      </c>
      <c r="Q45" s="338">
        <v>560</v>
      </c>
      <c r="R45" s="338">
        <v>446</v>
      </c>
      <c r="S45" s="338" t="s">
        <v>226</v>
      </c>
      <c r="T45" s="373">
        <v>554</v>
      </c>
      <c r="U45" s="170"/>
      <c r="V45"/>
      <c r="W45"/>
      <c r="X45"/>
    </row>
    <row r="46" spans="2:38" s="264" customFormat="1" ht="27" customHeight="1" x14ac:dyDescent="0.35">
      <c r="B46" s="344">
        <v>11</v>
      </c>
      <c r="C46" s="345" t="s">
        <v>183</v>
      </c>
      <c r="D46" s="345" t="s">
        <v>150</v>
      </c>
      <c r="E46" s="338">
        <v>46321</v>
      </c>
      <c r="F46" s="338">
        <v>43449</v>
      </c>
      <c r="G46" s="338" t="s">
        <v>641</v>
      </c>
      <c r="H46" s="180">
        <v>47332.072</v>
      </c>
      <c r="I46" s="338">
        <v>47031</v>
      </c>
      <c r="J46" s="338">
        <v>53895</v>
      </c>
      <c r="K46" s="338" t="s">
        <v>641</v>
      </c>
      <c r="L46" s="354">
        <v>38438</v>
      </c>
      <c r="M46" s="338">
        <v>7106</v>
      </c>
      <c r="N46" s="338">
        <v>9104</v>
      </c>
      <c r="O46" s="338" t="s">
        <v>641</v>
      </c>
      <c r="P46" s="354">
        <v>8245</v>
      </c>
      <c r="Q46" s="338">
        <v>505</v>
      </c>
      <c r="R46" s="338">
        <v>611</v>
      </c>
      <c r="S46" s="338" t="s">
        <v>226</v>
      </c>
      <c r="T46" s="354">
        <v>649</v>
      </c>
      <c r="U46" s="318"/>
      <c r="V46" s="266"/>
      <c r="W46" s="266"/>
      <c r="X46" s="266"/>
      <c r="Y46" s="266"/>
      <c r="Z46" s="266"/>
      <c r="AA46" s="266"/>
      <c r="AB46" s="266"/>
      <c r="AC46" s="266"/>
      <c r="AD46" s="266"/>
      <c r="AE46" s="266"/>
      <c r="AF46" s="266"/>
      <c r="AG46" s="266"/>
      <c r="AH46" s="266"/>
      <c r="AI46" s="266"/>
      <c r="AJ46" s="266"/>
      <c r="AK46" s="266"/>
      <c r="AL46" s="266"/>
    </row>
    <row r="47" spans="2:38" ht="18" x14ac:dyDescent="0.35">
      <c r="B47" s="346">
        <v>12</v>
      </c>
      <c r="C47" s="347" t="s">
        <v>184</v>
      </c>
      <c r="D47" s="345" t="s">
        <v>185</v>
      </c>
      <c r="E47" s="338">
        <v>5387</v>
      </c>
      <c r="F47" s="338">
        <v>5525.0999999999985</v>
      </c>
      <c r="G47" s="338" t="s">
        <v>641</v>
      </c>
      <c r="H47" s="180">
        <v>8036.9736000000003</v>
      </c>
      <c r="I47" s="338">
        <v>7836</v>
      </c>
      <c r="J47" s="338">
        <v>8964</v>
      </c>
      <c r="K47" s="338" t="s">
        <v>641</v>
      </c>
      <c r="L47" s="354">
        <v>6526.7724000000007</v>
      </c>
      <c r="M47" s="338">
        <v>1184</v>
      </c>
      <c r="N47" s="338">
        <v>1516</v>
      </c>
      <c r="O47" s="338" t="s">
        <v>641</v>
      </c>
      <c r="P47" s="354">
        <v>1400.001</v>
      </c>
      <c r="Q47" s="338">
        <v>84</v>
      </c>
      <c r="R47" s="338">
        <v>101</v>
      </c>
      <c r="S47" s="338" t="s">
        <v>226</v>
      </c>
      <c r="T47" s="354">
        <v>110.20020000000001</v>
      </c>
      <c r="U47" s="319"/>
    </row>
    <row r="48" spans="2:38" ht="18" x14ac:dyDescent="0.35">
      <c r="B48" s="346">
        <v>13</v>
      </c>
      <c r="C48" s="338" t="s">
        <v>186</v>
      </c>
      <c r="D48" s="345" t="s">
        <v>187</v>
      </c>
      <c r="E48" s="338">
        <v>170.3</v>
      </c>
      <c r="F48" s="338">
        <v>170.3</v>
      </c>
      <c r="G48" s="338" t="s">
        <v>641</v>
      </c>
      <c r="H48" s="180">
        <v>169.79974170579305</v>
      </c>
      <c r="I48" s="338">
        <v>166.61351023792818</v>
      </c>
      <c r="J48" s="338">
        <v>166.32340662399108</v>
      </c>
      <c r="K48" s="338" t="s">
        <v>641</v>
      </c>
      <c r="L48" s="354">
        <v>169.8</v>
      </c>
      <c r="M48" s="338">
        <v>166.61975795102728</v>
      </c>
      <c r="N48" s="338">
        <v>166.52021089630929</v>
      </c>
      <c r="O48" s="338" t="s">
        <v>641</v>
      </c>
      <c r="P48" s="354">
        <v>169.8</v>
      </c>
      <c r="Q48" s="338">
        <v>166.33663366336634</v>
      </c>
      <c r="R48" s="338">
        <v>165.30278232405894</v>
      </c>
      <c r="S48" s="338" t="s">
        <v>226</v>
      </c>
      <c r="T48" s="354">
        <v>169.8</v>
      </c>
      <c r="U48" s="170"/>
    </row>
    <row r="49" spans="2:21" ht="36.75" customHeight="1" x14ac:dyDescent="0.35">
      <c r="B49" s="346">
        <v>14</v>
      </c>
      <c r="C49" s="348" t="s">
        <v>188</v>
      </c>
      <c r="D49" s="347" t="s">
        <v>189</v>
      </c>
      <c r="E49" s="338">
        <v>0</v>
      </c>
      <c r="F49" s="338">
        <v>3959</v>
      </c>
      <c r="G49" s="338" t="s">
        <v>641</v>
      </c>
      <c r="H49" s="180">
        <v>10641.671503739877</v>
      </c>
      <c r="I49" s="338">
        <v>3584.2759935855761</v>
      </c>
      <c r="J49" s="338">
        <v>1603.8021170879242</v>
      </c>
      <c r="K49" s="338" t="s">
        <v>641</v>
      </c>
      <c r="L49" s="354">
        <v>9240.20886707317</v>
      </c>
      <c r="M49" s="338">
        <v>6114</v>
      </c>
      <c r="N49" s="338">
        <v>6259</v>
      </c>
      <c r="O49" s="338" t="s">
        <v>641</v>
      </c>
      <c r="P49" s="354">
        <v>15731.912947560975</v>
      </c>
      <c r="Q49" s="338">
        <v>6540</v>
      </c>
      <c r="R49" s="338">
        <v>6418</v>
      </c>
      <c r="S49" s="338" t="s">
        <v>226</v>
      </c>
      <c r="T49" s="354">
        <v>7439.0282902829022</v>
      </c>
      <c r="U49" s="170"/>
    </row>
    <row r="50" spans="2:21" ht="20.399999999999999" x14ac:dyDescent="0.35">
      <c r="B50" s="344">
        <v>15</v>
      </c>
      <c r="C50" s="338" t="s">
        <v>190</v>
      </c>
      <c r="D50" s="338" t="s">
        <v>811</v>
      </c>
      <c r="E50" s="338">
        <v>7848</v>
      </c>
      <c r="F50" s="338">
        <v>7848</v>
      </c>
      <c r="G50" s="338" t="s">
        <v>641</v>
      </c>
      <c r="H50" s="180">
        <v>6929.4593144390237</v>
      </c>
      <c r="I50" s="338">
        <v>6755</v>
      </c>
      <c r="J50" s="338">
        <v>7728</v>
      </c>
      <c r="K50" s="338" t="s">
        <v>641</v>
      </c>
      <c r="L50" s="354">
        <v>5626.5553775121953</v>
      </c>
      <c r="M50" s="338">
        <v>1021</v>
      </c>
      <c r="N50" s="338">
        <v>1307</v>
      </c>
      <c r="O50" s="338" t="s">
        <v>641</v>
      </c>
      <c r="P50" s="354">
        <v>1206.9033010975609</v>
      </c>
      <c r="Q50" s="338">
        <v>72</v>
      </c>
      <c r="R50" s="338">
        <v>87</v>
      </c>
      <c r="S50" s="338" t="s">
        <v>226</v>
      </c>
      <c r="T50" s="354">
        <v>95.00063582926829</v>
      </c>
      <c r="U50" s="319"/>
    </row>
    <row r="51" spans="2:21" ht="29.25" customHeight="1" x14ac:dyDescent="0.35">
      <c r="B51" s="337">
        <v>16</v>
      </c>
      <c r="C51" s="336" t="s">
        <v>191</v>
      </c>
      <c r="D51" s="336" t="s">
        <v>185</v>
      </c>
      <c r="E51" s="338">
        <v>0</v>
      </c>
      <c r="F51" s="338">
        <v>0</v>
      </c>
      <c r="G51" s="338" t="s">
        <v>641</v>
      </c>
      <c r="H51" s="180">
        <v>0</v>
      </c>
      <c r="I51" s="338">
        <v>0</v>
      </c>
      <c r="J51" s="338">
        <v>0</v>
      </c>
      <c r="K51" s="338" t="s">
        <v>641</v>
      </c>
      <c r="L51" s="354">
        <v>0</v>
      </c>
      <c r="M51" s="338">
        <v>0</v>
      </c>
      <c r="N51" s="338">
        <v>0</v>
      </c>
      <c r="O51" s="338" t="s">
        <v>641</v>
      </c>
      <c r="P51" s="354">
        <v>0</v>
      </c>
      <c r="Q51" s="338">
        <v>0</v>
      </c>
      <c r="R51" s="338">
        <v>0</v>
      </c>
      <c r="S51" s="338" t="s">
        <v>226</v>
      </c>
      <c r="T51" s="354">
        <v>0</v>
      </c>
      <c r="U51" s="170"/>
    </row>
    <row r="52" spans="2:21" ht="27.75" customHeight="1" x14ac:dyDescent="0.35">
      <c r="B52" s="337">
        <v>17</v>
      </c>
      <c r="C52" s="336" t="s">
        <v>192</v>
      </c>
      <c r="D52" s="336" t="s">
        <v>185</v>
      </c>
      <c r="E52" s="338">
        <v>0</v>
      </c>
      <c r="F52" s="338">
        <v>0</v>
      </c>
      <c r="G52" s="338" t="s">
        <v>641</v>
      </c>
      <c r="H52" s="180">
        <v>0</v>
      </c>
      <c r="I52" s="338">
        <v>0</v>
      </c>
      <c r="J52" s="338">
        <v>0</v>
      </c>
      <c r="K52" s="338" t="s">
        <v>641</v>
      </c>
      <c r="L52" s="354">
        <v>0</v>
      </c>
      <c r="M52" s="338">
        <v>0</v>
      </c>
      <c r="N52" s="338">
        <v>0</v>
      </c>
      <c r="O52" s="338" t="s">
        <v>641</v>
      </c>
      <c r="P52" s="354">
        <v>0</v>
      </c>
      <c r="Q52" s="338">
        <v>0</v>
      </c>
      <c r="R52" s="338">
        <v>0</v>
      </c>
      <c r="S52" s="338" t="s">
        <v>226</v>
      </c>
      <c r="T52" s="354">
        <v>0</v>
      </c>
      <c r="U52" s="320"/>
    </row>
    <row r="53" spans="2:21" ht="28.5" customHeight="1" x14ac:dyDescent="0.35">
      <c r="B53" s="337">
        <v>18</v>
      </c>
      <c r="C53" s="336" t="s">
        <v>358</v>
      </c>
      <c r="D53" s="336" t="s">
        <v>359</v>
      </c>
      <c r="E53" s="338">
        <v>0</v>
      </c>
      <c r="F53" s="338">
        <v>0</v>
      </c>
      <c r="G53" s="338" t="s">
        <v>641</v>
      </c>
      <c r="H53" s="180">
        <v>0</v>
      </c>
      <c r="I53" s="338">
        <v>0</v>
      </c>
      <c r="J53" s="338">
        <v>0</v>
      </c>
      <c r="K53" s="338" t="s">
        <v>641</v>
      </c>
      <c r="L53" s="354">
        <v>0</v>
      </c>
      <c r="M53" s="338">
        <v>0</v>
      </c>
      <c r="N53" s="338">
        <v>0</v>
      </c>
      <c r="O53" s="338" t="s">
        <v>641</v>
      </c>
      <c r="P53" s="354">
        <v>0</v>
      </c>
      <c r="Q53" s="338">
        <v>0</v>
      </c>
      <c r="R53" s="338">
        <v>0</v>
      </c>
      <c r="S53" s="338" t="s">
        <v>226</v>
      </c>
      <c r="T53" s="354">
        <v>0</v>
      </c>
      <c r="U53" s="320"/>
    </row>
    <row r="54" spans="2:21" ht="25.5" customHeight="1" x14ac:dyDescent="0.35">
      <c r="B54" s="337">
        <v>19</v>
      </c>
      <c r="C54" s="347" t="s">
        <v>360</v>
      </c>
      <c r="D54" s="347" t="s">
        <v>812</v>
      </c>
      <c r="E54" s="338">
        <v>4835.3338430173289</v>
      </c>
      <c r="F54" s="338">
        <v>7634.8114169215087</v>
      </c>
      <c r="G54" s="338" t="s">
        <v>641</v>
      </c>
      <c r="H54" s="180">
        <v>12342.497308154489</v>
      </c>
      <c r="I54" s="338">
        <v>4135</v>
      </c>
      <c r="J54" s="338">
        <v>1856</v>
      </c>
      <c r="K54" s="338" t="s">
        <v>641</v>
      </c>
      <c r="L54" s="354">
        <v>10718.59</v>
      </c>
      <c r="M54" s="338">
        <v>7124</v>
      </c>
      <c r="N54" s="338">
        <v>7257</v>
      </c>
      <c r="O54" s="338" t="s">
        <v>641</v>
      </c>
      <c r="P54" s="354">
        <v>18248.93</v>
      </c>
      <c r="Q54" s="338">
        <v>7209</v>
      </c>
      <c r="R54" s="338">
        <v>7151</v>
      </c>
      <c r="S54" s="338" t="s">
        <v>226</v>
      </c>
      <c r="T54" s="354">
        <v>8639.9</v>
      </c>
      <c r="U54" s="320"/>
    </row>
    <row r="55" spans="2:21" ht="30.75" customHeight="1" x14ac:dyDescent="0.35">
      <c r="B55" s="337">
        <v>20</v>
      </c>
      <c r="C55" s="336" t="s">
        <v>361</v>
      </c>
      <c r="D55" s="336" t="s">
        <v>362</v>
      </c>
      <c r="E55" s="338">
        <v>0</v>
      </c>
      <c r="F55" s="338">
        <v>0</v>
      </c>
      <c r="G55" s="338" t="s">
        <v>641</v>
      </c>
      <c r="H55" s="180">
        <v>0</v>
      </c>
      <c r="I55" s="338">
        <v>0</v>
      </c>
      <c r="J55" s="338">
        <v>0</v>
      </c>
      <c r="K55" s="338" t="s">
        <v>641</v>
      </c>
      <c r="L55" s="354">
        <v>0</v>
      </c>
      <c r="M55" s="338">
        <v>0</v>
      </c>
      <c r="N55" s="338">
        <v>0</v>
      </c>
      <c r="O55" s="338" t="s">
        <v>641</v>
      </c>
      <c r="P55" s="354">
        <v>0</v>
      </c>
      <c r="Q55" s="338">
        <v>0</v>
      </c>
      <c r="R55" s="338">
        <v>0</v>
      </c>
      <c r="S55" s="338" t="s">
        <v>226</v>
      </c>
      <c r="T55" s="354">
        <v>0</v>
      </c>
      <c r="U55" s="320"/>
    </row>
    <row r="56" spans="2:21" ht="38.25" customHeight="1" x14ac:dyDescent="0.35">
      <c r="B56" s="337">
        <v>21</v>
      </c>
      <c r="C56" s="336" t="s">
        <v>363</v>
      </c>
      <c r="D56" s="336" t="s">
        <v>364</v>
      </c>
      <c r="E56" s="338">
        <v>0</v>
      </c>
      <c r="F56" s="338">
        <v>0</v>
      </c>
      <c r="G56" s="338" t="s">
        <v>641</v>
      </c>
      <c r="H56" s="180">
        <v>0</v>
      </c>
      <c r="I56" s="338">
        <v>0</v>
      </c>
      <c r="J56" s="338">
        <v>0</v>
      </c>
      <c r="K56" s="338" t="s">
        <v>641</v>
      </c>
      <c r="L56" s="354">
        <v>0</v>
      </c>
      <c r="M56" s="338">
        <v>0</v>
      </c>
      <c r="N56" s="338">
        <v>0</v>
      </c>
      <c r="O56" s="338" t="s">
        <v>641</v>
      </c>
      <c r="P56" s="354">
        <v>0</v>
      </c>
      <c r="Q56" s="338">
        <v>0</v>
      </c>
      <c r="R56" s="338">
        <v>0</v>
      </c>
      <c r="S56" s="338" t="s">
        <v>226</v>
      </c>
      <c r="T56" s="354">
        <v>0</v>
      </c>
      <c r="U56" s="320"/>
    </row>
    <row r="57" spans="2:21" ht="19.5" customHeight="1" x14ac:dyDescent="0.35">
      <c r="B57" s="337">
        <v>22</v>
      </c>
      <c r="C57" s="336" t="s">
        <v>365</v>
      </c>
      <c r="D57" s="336" t="s">
        <v>366</v>
      </c>
      <c r="E57" s="338">
        <v>0</v>
      </c>
      <c r="F57" s="338">
        <v>0</v>
      </c>
      <c r="G57" s="338" t="s">
        <v>641</v>
      </c>
      <c r="H57" s="180">
        <v>0</v>
      </c>
      <c r="I57" s="338">
        <v>0</v>
      </c>
      <c r="J57" s="338">
        <v>0</v>
      </c>
      <c r="K57" s="338" t="s">
        <v>641</v>
      </c>
      <c r="L57" s="354">
        <v>0</v>
      </c>
      <c r="M57" s="338">
        <v>0</v>
      </c>
      <c r="N57" s="338">
        <v>0</v>
      </c>
      <c r="O57" s="338" t="s">
        <v>641</v>
      </c>
      <c r="P57" s="354">
        <v>0</v>
      </c>
      <c r="Q57" s="338">
        <v>0</v>
      </c>
      <c r="R57" s="338">
        <v>0</v>
      </c>
      <c r="S57" s="338" t="s">
        <v>226</v>
      </c>
      <c r="T57" s="354">
        <v>0</v>
      </c>
      <c r="U57" s="320"/>
    </row>
    <row r="58" spans="2:21" ht="20.399999999999999" x14ac:dyDescent="0.35">
      <c r="B58" s="337">
        <v>23</v>
      </c>
      <c r="C58" s="349" t="s">
        <v>367</v>
      </c>
      <c r="D58" s="338" t="s">
        <v>813</v>
      </c>
      <c r="E58" s="338">
        <v>8200</v>
      </c>
      <c r="F58" s="338">
        <v>8200</v>
      </c>
      <c r="G58" s="338"/>
      <c r="H58" s="180">
        <v>8200</v>
      </c>
      <c r="I58" s="338">
        <v>8200</v>
      </c>
      <c r="J58" s="338">
        <v>8200</v>
      </c>
      <c r="K58" s="338" t="s">
        <v>641</v>
      </c>
      <c r="L58" s="354">
        <v>8200</v>
      </c>
      <c r="M58" s="338">
        <v>8200</v>
      </c>
      <c r="N58" s="338">
        <v>8200</v>
      </c>
      <c r="O58" s="338" t="s">
        <v>641</v>
      </c>
      <c r="P58" s="354">
        <v>8200</v>
      </c>
      <c r="Q58" s="338">
        <v>8200</v>
      </c>
      <c r="R58" s="338">
        <v>8200</v>
      </c>
      <c r="S58" s="338" t="s">
        <v>226</v>
      </c>
      <c r="T58" s="354">
        <v>8200</v>
      </c>
      <c r="U58" s="320"/>
    </row>
    <row r="59" spans="2:21" ht="34.5" customHeight="1" x14ac:dyDescent="0.35">
      <c r="B59" s="337">
        <v>24</v>
      </c>
      <c r="C59" s="336" t="s">
        <v>368</v>
      </c>
      <c r="D59" s="336" t="s">
        <v>369</v>
      </c>
      <c r="E59" s="338">
        <v>0</v>
      </c>
      <c r="F59" s="338">
        <v>0</v>
      </c>
      <c r="G59" s="338" t="s">
        <v>641</v>
      </c>
      <c r="H59" s="180">
        <v>0</v>
      </c>
      <c r="I59" s="338">
        <v>0</v>
      </c>
      <c r="J59" s="338">
        <v>0</v>
      </c>
      <c r="K59" s="338" t="s">
        <v>641</v>
      </c>
      <c r="L59" s="354">
        <v>0</v>
      </c>
      <c r="M59" s="338">
        <v>0</v>
      </c>
      <c r="N59" s="338">
        <v>0</v>
      </c>
      <c r="O59" s="338" t="s">
        <v>641</v>
      </c>
      <c r="P59" s="354">
        <v>0</v>
      </c>
      <c r="Q59" s="338">
        <v>0</v>
      </c>
      <c r="R59" s="338">
        <v>0</v>
      </c>
      <c r="S59" s="338" t="s">
        <v>226</v>
      </c>
      <c r="T59" s="354">
        <v>0</v>
      </c>
      <c r="U59" s="320"/>
    </row>
    <row r="60" spans="2:21" ht="34.5" customHeight="1" x14ac:dyDescent="0.35">
      <c r="B60" s="337">
        <v>25</v>
      </c>
      <c r="C60" s="336" t="s">
        <v>370</v>
      </c>
      <c r="D60" s="336" t="s">
        <v>369</v>
      </c>
      <c r="E60" s="338"/>
      <c r="F60" s="338">
        <v>0</v>
      </c>
      <c r="G60" s="338" t="s">
        <v>641</v>
      </c>
      <c r="H60" s="180">
        <v>0</v>
      </c>
      <c r="I60" s="338">
        <v>0</v>
      </c>
      <c r="J60" s="338">
        <v>0</v>
      </c>
      <c r="K60" s="338" t="s">
        <v>641</v>
      </c>
      <c r="L60" s="354">
        <v>0</v>
      </c>
      <c r="M60" s="338">
        <v>0</v>
      </c>
      <c r="N60" s="338">
        <v>0</v>
      </c>
      <c r="O60" s="338" t="s">
        <v>641</v>
      </c>
      <c r="P60" s="354">
        <v>0</v>
      </c>
      <c r="Q60" s="338">
        <v>0</v>
      </c>
      <c r="R60" s="338">
        <v>0</v>
      </c>
      <c r="S60" s="338" t="s">
        <v>226</v>
      </c>
      <c r="T60" s="354">
        <v>0</v>
      </c>
      <c r="U60" s="320"/>
    </row>
    <row r="61" spans="2:21" ht="30" customHeight="1" x14ac:dyDescent="0.35">
      <c r="B61" s="337">
        <v>26</v>
      </c>
      <c r="C61" s="336" t="s">
        <v>371</v>
      </c>
      <c r="D61" s="336" t="s">
        <v>372</v>
      </c>
      <c r="E61" s="338">
        <v>0</v>
      </c>
      <c r="F61" s="338">
        <v>0</v>
      </c>
      <c r="G61" s="338" t="s">
        <v>641</v>
      </c>
      <c r="H61" s="180">
        <v>0</v>
      </c>
      <c r="I61" s="338">
        <v>0</v>
      </c>
      <c r="J61" s="338">
        <v>0</v>
      </c>
      <c r="K61" s="338" t="s">
        <v>641</v>
      </c>
      <c r="L61" s="354">
        <v>0</v>
      </c>
      <c r="M61" s="338">
        <v>0</v>
      </c>
      <c r="N61" s="338">
        <v>0</v>
      </c>
      <c r="O61" s="338" t="s">
        <v>641</v>
      </c>
      <c r="P61" s="354">
        <v>0</v>
      </c>
      <c r="Q61" s="338">
        <v>0</v>
      </c>
      <c r="R61" s="338">
        <v>0</v>
      </c>
      <c r="S61" s="338" t="s">
        <v>226</v>
      </c>
      <c r="T61" s="354">
        <v>0</v>
      </c>
      <c r="U61" s="320"/>
    </row>
    <row r="62" spans="2:21" ht="18" x14ac:dyDescent="0.35">
      <c r="B62" s="337">
        <v>26</v>
      </c>
      <c r="C62" s="336" t="s">
        <v>373</v>
      </c>
      <c r="D62" s="336" t="s">
        <v>150</v>
      </c>
      <c r="E62" s="338">
        <v>0</v>
      </c>
      <c r="F62" s="338">
        <v>0</v>
      </c>
      <c r="G62" s="338" t="s">
        <v>641</v>
      </c>
      <c r="H62" s="180">
        <v>0</v>
      </c>
      <c r="I62" s="338">
        <v>0</v>
      </c>
      <c r="J62" s="338">
        <v>0</v>
      </c>
      <c r="K62" s="338" t="s">
        <v>641</v>
      </c>
      <c r="L62" s="354">
        <v>0</v>
      </c>
      <c r="M62" s="338">
        <v>0</v>
      </c>
      <c r="N62" s="338">
        <v>0</v>
      </c>
      <c r="O62" s="338" t="s">
        <v>641</v>
      </c>
      <c r="P62" s="354">
        <v>0</v>
      </c>
      <c r="Q62" s="338">
        <v>0</v>
      </c>
      <c r="R62" s="338">
        <v>0</v>
      </c>
      <c r="S62" s="338" t="s">
        <v>226</v>
      </c>
      <c r="T62" s="354">
        <v>0</v>
      </c>
      <c r="U62" s="320"/>
    </row>
    <row r="63" spans="2:21" ht="30" customHeight="1" x14ac:dyDescent="0.35">
      <c r="B63" s="337">
        <v>28</v>
      </c>
      <c r="C63" s="336" t="s">
        <v>374</v>
      </c>
      <c r="D63" s="336" t="s">
        <v>375</v>
      </c>
      <c r="E63" s="338"/>
      <c r="F63" s="338"/>
      <c r="G63" s="338" t="s">
        <v>641</v>
      </c>
      <c r="H63" s="180">
        <v>0</v>
      </c>
      <c r="I63" s="338" t="s">
        <v>151</v>
      </c>
      <c r="J63" s="338" t="s">
        <v>151</v>
      </c>
      <c r="K63" s="338" t="s">
        <v>641</v>
      </c>
      <c r="L63" s="354">
        <v>0</v>
      </c>
      <c r="M63" s="338" t="s">
        <v>151</v>
      </c>
      <c r="N63" s="338" t="s">
        <v>151</v>
      </c>
      <c r="O63" s="338" t="s">
        <v>641</v>
      </c>
      <c r="P63" s="354">
        <v>0</v>
      </c>
      <c r="Q63" s="338" t="s">
        <v>151</v>
      </c>
      <c r="R63" s="338" t="s">
        <v>151</v>
      </c>
      <c r="S63" s="338" t="s">
        <v>226</v>
      </c>
      <c r="T63" s="354">
        <v>0</v>
      </c>
      <c r="U63" s="320"/>
    </row>
    <row r="64" spans="2:21" ht="43.5" customHeight="1" x14ac:dyDescent="0.35">
      <c r="B64" s="337">
        <v>29</v>
      </c>
      <c r="C64" s="336" t="s">
        <v>376</v>
      </c>
      <c r="D64" s="336" t="s">
        <v>150</v>
      </c>
      <c r="E64" s="338">
        <v>0</v>
      </c>
      <c r="F64" s="338">
        <v>0</v>
      </c>
      <c r="G64" s="338" t="s">
        <v>641</v>
      </c>
      <c r="H64" s="180">
        <v>0</v>
      </c>
      <c r="I64" s="338">
        <v>0</v>
      </c>
      <c r="J64" s="338">
        <v>0</v>
      </c>
      <c r="K64" s="338" t="s">
        <v>641</v>
      </c>
      <c r="L64" s="354">
        <v>0</v>
      </c>
      <c r="M64" s="338">
        <v>0</v>
      </c>
      <c r="N64" s="338">
        <v>0</v>
      </c>
      <c r="O64" s="338" t="s">
        <v>641</v>
      </c>
      <c r="P64" s="354">
        <v>0</v>
      </c>
      <c r="Q64" s="338">
        <v>0</v>
      </c>
      <c r="R64" s="338">
        <v>0</v>
      </c>
      <c r="S64" s="338" t="s">
        <v>226</v>
      </c>
      <c r="T64" s="354">
        <v>0</v>
      </c>
      <c r="U64" s="320"/>
    </row>
    <row r="65" spans="2:21" ht="42" customHeight="1" x14ac:dyDescent="0.35">
      <c r="B65" s="337">
        <v>30</v>
      </c>
      <c r="C65" s="336" t="s">
        <v>377</v>
      </c>
      <c r="D65" s="336" t="s">
        <v>375</v>
      </c>
      <c r="E65" s="338">
        <v>0</v>
      </c>
      <c r="F65" s="338">
        <v>0</v>
      </c>
      <c r="G65" s="338" t="s">
        <v>641</v>
      </c>
      <c r="H65" s="180">
        <v>0</v>
      </c>
      <c r="I65" s="338">
        <v>0</v>
      </c>
      <c r="J65" s="338">
        <v>0</v>
      </c>
      <c r="K65" s="338" t="s">
        <v>641</v>
      </c>
      <c r="L65" s="354">
        <v>0</v>
      </c>
      <c r="M65" s="338">
        <v>0</v>
      </c>
      <c r="N65" s="338">
        <v>0</v>
      </c>
      <c r="O65" s="338" t="s">
        <v>641</v>
      </c>
      <c r="P65" s="354">
        <v>0</v>
      </c>
      <c r="Q65" s="338">
        <v>0</v>
      </c>
      <c r="R65" s="338">
        <v>0</v>
      </c>
      <c r="S65" s="338" t="s">
        <v>226</v>
      </c>
      <c r="T65" s="354">
        <v>0</v>
      </c>
      <c r="U65" s="320"/>
    </row>
    <row r="66" spans="2:21" ht="42" customHeight="1" x14ac:dyDescent="0.35">
      <c r="B66" s="337">
        <v>31</v>
      </c>
      <c r="C66" s="336" t="s">
        <v>378</v>
      </c>
      <c r="D66" s="336" t="s">
        <v>814</v>
      </c>
      <c r="E66" s="338">
        <v>0</v>
      </c>
      <c r="F66" s="338">
        <v>34.270000000000003</v>
      </c>
      <c r="G66" s="338" t="s">
        <v>641</v>
      </c>
      <c r="H66" s="180">
        <v>33.199949497245761</v>
      </c>
      <c r="I66" s="338">
        <v>34.299999999999997</v>
      </c>
      <c r="J66" s="338">
        <v>37.4</v>
      </c>
      <c r="K66" s="338" t="s">
        <v>641</v>
      </c>
      <c r="L66" s="354">
        <v>33.199949497245761</v>
      </c>
      <c r="M66" s="338">
        <v>34.299999999999997</v>
      </c>
      <c r="N66" s="338">
        <v>37.4</v>
      </c>
      <c r="O66" s="338" t="s">
        <v>641</v>
      </c>
      <c r="P66" s="354">
        <v>33.199949497245761</v>
      </c>
      <c r="Q66" s="338">
        <v>34.299999999999997</v>
      </c>
      <c r="R66" s="338">
        <v>37.4</v>
      </c>
      <c r="S66" s="338" t="s">
        <v>226</v>
      </c>
      <c r="T66" s="354">
        <v>26.466003256593797</v>
      </c>
      <c r="U66" s="320"/>
    </row>
    <row r="67" spans="2:21" ht="33" customHeight="1" x14ac:dyDescent="0.35">
      <c r="B67" s="337">
        <v>32</v>
      </c>
      <c r="C67" s="336" t="s">
        <v>379</v>
      </c>
      <c r="D67" s="336" t="s">
        <v>92</v>
      </c>
      <c r="E67" s="338">
        <v>0</v>
      </c>
      <c r="F67" s="338">
        <v>1.75</v>
      </c>
      <c r="G67" s="338" t="s">
        <v>641</v>
      </c>
      <c r="H67" s="180">
        <v>4.5917199999999996</v>
      </c>
      <c r="I67" s="338"/>
      <c r="J67" s="338"/>
      <c r="K67" s="338" t="s">
        <v>641</v>
      </c>
      <c r="L67" s="354">
        <v>4.5917199999999996</v>
      </c>
      <c r="M67" s="338">
        <v>1.75</v>
      </c>
      <c r="N67" s="338">
        <v>1.41</v>
      </c>
      <c r="O67" s="338" t="s">
        <v>641</v>
      </c>
      <c r="P67" s="354">
        <v>4.5917199999999996</v>
      </c>
      <c r="Q67" s="338">
        <v>1.75</v>
      </c>
      <c r="R67" s="338">
        <v>1.41</v>
      </c>
      <c r="S67" s="338" t="s">
        <v>226</v>
      </c>
      <c r="T67" s="354">
        <v>4.5917199999999996</v>
      </c>
      <c r="U67" s="320"/>
    </row>
    <row r="68" spans="2:21" ht="18" x14ac:dyDescent="0.35">
      <c r="B68" s="337">
        <v>33</v>
      </c>
      <c r="C68" s="336" t="s">
        <v>380</v>
      </c>
      <c r="D68" s="338" t="s">
        <v>171</v>
      </c>
      <c r="E68" s="338"/>
      <c r="F68" s="338">
        <v>74.650000000000006</v>
      </c>
      <c r="G68" s="338" t="s">
        <v>641</v>
      </c>
      <c r="H68" s="180">
        <v>72.44</v>
      </c>
      <c r="I68" s="338" t="s">
        <v>585</v>
      </c>
      <c r="J68" s="338" t="s">
        <v>585</v>
      </c>
      <c r="K68" s="338" t="s">
        <v>585</v>
      </c>
      <c r="L68" s="354" t="s">
        <v>585</v>
      </c>
      <c r="M68" s="338" t="s">
        <v>585</v>
      </c>
      <c r="N68" s="338" t="s">
        <v>585</v>
      </c>
      <c r="O68" s="338" t="s">
        <v>585</v>
      </c>
      <c r="P68" s="338" t="s">
        <v>585</v>
      </c>
      <c r="Q68" s="338" t="s">
        <v>585</v>
      </c>
      <c r="R68" s="338" t="s">
        <v>585</v>
      </c>
      <c r="S68" s="338" t="s">
        <v>585</v>
      </c>
      <c r="T68" s="338" t="s">
        <v>585</v>
      </c>
      <c r="U68" s="320"/>
    </row>
    <row r="69" spans="2:21" ht="18" x14ac:dyDescent="0.35">
      <c r="B69" s="350"/>
      <c r="C69" s="106"/>
      <c r="D69" s="106"/>
      <c r="E69" s="106"/>
      <c r="F69" s="106"/>
      <c r="G69" s="350"/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320"/>
    </row>
    <row r="70" spans="2:21" ht="15.6" x14ac:dyDescent="0.3">
      <c r="B70" s="1054" t="s">
        <v>550</v>
      </c>
      <c r="C70" s="1054"/>
      <c r="D70" s="1054"/>
      <c r="E70" s="1054"/>
      <c r="F70" s="1054"/>
      <c r="G70" s="1054"/>
      <c r="H70" s="1054"/>
      <c r="I70" s="1054"/>
      <c r="J70" s="1054"/>
      <c r="K70" s="1054"/>
      <c r="L70" s="1054"/>
      <c r="M70" s="1054"/>
      <c r="N70" s="1054"/>
      <c r="O70" s="1054"/>
      <c r="P70" s="1054"/>
      <c r="Q70" s="1054"/>
      <c r="R70" s="1054"/>
      <c r="S70" s="1054"/>
      <c r="T70" s="1054"/>
      <c r="U70" s="320"/>
    </row>
    <row r="71" spans="2:21" ht="18" x14ac:dyDescent="0.35">
      <c r="B71" s="350"/>
      <c r="C71" s="106"/>
      <c r="D71" s="106"/>
      <c r="E71" s="106"/>
      <c r="F71" s="106"/>
      <c r="G71" s="350"/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320"/>
    </row>
    <row r="72" spans="2:21" ht="18" x14ac:dyDescent="0.35">
      <c r="B72" s="350"/>
      <c r="C72" s="106"/>
      <c r="D72" s="106"/>
      <c r="E72" s="106"/>
      <c r="F72" s="106"/>
      <c r="G72" s="350"/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320"/>
    </row>
    <row r="73" spans="2:21" ht="18" hidden="1" x14ac:dyDescent="0.35">
      <c r="B73" s="350"/>
      <c r="C73" s="106"/>
      <c r="D73" s="106"/>
      <c r="E73" s="106"/>
      <c r="F73" s="106"/>
      <c r="G73" s="350"/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320"/>
    </row>
    <row r="74" spans="2:21" ht="29.25" customHeight="1" x14ac:dyDescent="0.35">
      <c r="B74" s="350"/>
      <c r="C74" s="350" t="s">
        <v>381</v>
      </c>
      <c r="D74" s="350"/>
      <c r="E74" s="350"/>
      <c r="F74" s="350"/>
      <c r="G74" s="350"/>
      <c r="H74" s="106"/>
      <c r="I74" s="106"/>
      <c r="J74" s="106"/>
      <c r="K74" s="106"/>
      <c r="L74" s="106"/>
      <c r="M74" s="106"/>
      <c r="N74" s="106"/>
      <c r="O74" s="1064" t="s">
        <v>732</v>
      </c>
      <c r="P74" s="1064"/>
      <c r="Q74" s="1064"/>
      <c r="R74" s="106"/>
      <c r="S74" s="106"/>
      <c r="T74" s="106"/>
      <c r="U74" s="129"/>
    </row>
    <row r="75" spans="2:21" ht="33.75" customHeight="1" x14ac:dyDescent="0.35">
      <c r="B75" s="350"/>
      <c r="C75" s="350" t="s">
        <v>382</v>
      </c>
      <c r="D75" s="106"/>
      <c r="E75" s="350" t="s">
        <v>178</v>
      </c>
      <c r="F75" s="106"/>
      <c r="G75" s="350"/>
      <c r="H75" s="106"/>
      <c r="I75" s="106"/>
      <c r="J75" s="106"/>
      <c r="K75" s="106"/>
      <c r="L75" s="106"/>
      <c r="M75" s="106"/>
      <c r="N75" s="106"/>
      <c r="O75" s="1054" t="s">
        <v>179</v>
      </c>
      <c r="P75" s="1054"/>
      <c r="Q75" s="1054"/>
      <c r="R75" s="106"/>
      <c r="S75" s="106"/>
      <c r="T75" s="106"/>
      <c r="U75" s="129"/>
    </row>
    <row r="76" spans="2:21" ht="15.6" x14ac:dyDescent="0.3">
      <c r="B76" s="170"/>
      <c r="C76" s="170"/>
      <c r="D76" s="170"/>
      <c r="E76" s="129"/>
      <c r="F76" s="129"/>
      <c r="G76" s="170"/>
      <c r="H76" s="129"/>
      <c r="I76" s="129"/>
      <c r="J76" s="129"/>
      <c r="K76" s="129"/>
      <c r="L76" s="170"/>
      <c r="M76" s="170"/>
      <c r="N76" s="170"/>
      <c r="O76" s="170"/>
      <c r="P76" s="170"/>
      <c r="Q76" s="170"/>
      <c r="R76" s="170"/>
      <c r="S76" s="170"/>
      <c r="T76" s="170"/>
      <c r="U76" s="129"/>
    </row>
    <row r="77" spans="2:21" s="44" customFormat="1" ht="17.399999999999999" x14ac:dyDescent="0.3">
      <c r="B77" s="291"/>
      <c r="C77" s="292" t="s">
        <v>679</v>
      </c>
      <c r="D77" s="292"/>
      <c r="E77" s="292"/>
      <c r="F77" s="284"/>
      <c r="G77" s="293"/>
      <c r="H77" s="286">
        <v>3493.011101838832</v>
      </c>
      <c r="I77" s="286"/>
      <c r="J77" s="286"/>
      <c r="K77" s="286"/>
      <c r="L77" s="286">
        <v>3144.0956205186026</v>
      </c>
      <c r="M77" s="286"/>
      <c r="N77" s="286"/>
      <c r="O77" s="286"/>
      <c r="P77" s="286">
        <v>4759.3197695864728</v>
      </c>
      <c r="Q77" s="286"/>
      <c r="R77" s="286"/>
      <c r="S77" s="286"/>
      <c r="T77" s="286">
        <v>8091.2923115004678</v>
      </c>
      <c r="U77" s="129"/>
    </row>
    <row r="78" spans="2:21" ht="15.6" x14ac:dyDescent="0.3">
      <c r="B78" s="291"/>
      <c r="C78" s="129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</row>
    <row r="79" spans="2:21" ht="15.6" x14ac:dyDescent="0.3">
      <c r="B79" s="291"/>
      <c r="C79" s="129"/>
      <c r="D79" s="129"/>
      <c r="E79" s="129"/>
      <c r="F79" s="129"/>
      <c r="G79" s="129"/>
      <c r="H79" s="129"/>
      <c r="I79" s="129"/>
      <c r="J79" s="129"/>
      <c r="K79" s="129"/>
      <c r="L79" s="129">
        <v>2620.0796837655021</v>
      </c>
      <c r="M79" s="129"/>
      <c r="N79" s="129"/>
      <c r="O79" s="129"/>
      <c r="P79" s="129">
        <v>3966.0998079887277</v>
      </c>
      <c r="Q79" s="129"/>
      <c r="R79" s="129"/>
      <c r="S79" s="129"/>
      <c r="T79" s="129">
        <v>6742.743592917057</v>
      </c>
      <c r="U79" s="129"/>
    </row>
    <row r="80" spans="2:21" ht="55.5" customHeight="1" x14ac:dyDescent="0.3">
      <c r="B80" s="291"/>
      <c r="C80" s="170"/>
      <c r="D80" s="170"/>
      <c r="E80" s="170"/>
      <c r="F80" s="170"/>
      <c r="G80" s="1065" t="s">
        <v>849</v>
      </c>
      <c r="H80" s="1065"/>
      <c r="I80" s="1065"/>
      <c r="J80" s="1065"/>
      <c r="K80" s="1065"/>
      <c r="L80" s="1065"/>
      <c r="M80" s="1065"/>
      <c r="N80" s="1065"/>
      <c r="O80" s="1065"/>
      <c r="P80" s="1065"/>
      <c r="Q80" s="1065"/>
      <c r="R80" s="129"/>
      <c r="S80" s="129"/>
      <c r="T80" s="170"/>
      <c r="U80" s="129"/>
    </row>
    <row r="81" spans="2:22" ht="27.75" customHeight="1" x14ac:dyDescent="0.3">
      <c r="B81" s="291"/>
      <c r="C81" s="170"/>
      <c r="D81" s="170"/>
      <c r="E81" s="170"/>
      <c r="F81" s="170"/>
      <c r="G81" s="1061" t="s">
        <v>753</v>
      </c>
      <c r="H81" s="1061" t="s">
        <v>752</v>
      </c>
      <c r="I81" s="1061"/>
      <c r="J81" s="1061"/>
      <c r="K81" s="1061"/>
      <c r="L81" s="1061" t="s">
        <v>750</v>
      </c>
      <c r="M81" s="1061"/>
      <c r="N81" s="315"/>
      <c r="O81" s="315"/>
      <c r="P81" s="1061" t="s">
        <v>798</v>
      </c>
      <c r="Q81" s="1061"/>
      <c r="R81" s="315"/>
      <c r="S81" s="315"/>
      <c r="T81" s="1061" t="s">
        <v>799</v>
      </c>
      <c r="U81" s="1061"/>
    </row>
    <row r="82" spans="2:22" ht="28.5" customHeight="1" x14ac:dyDescent="0.3">
      <c r="B82" s="291"/>
      <c r="C82" s="170"/>
      <c r="D82" s="170"/>
      <c r="E82" s="170"/>
      <c r="F82" s="170"/>
      <c r="G82" s="1061"/>
      <c r="H82" s="1061"/>
      <c r="I82" s="1061"/>
      <c r="J82" s="1061"/>
      <c r="K82" s="1061"/>
      <c r="L82" s="315" t="s">
        <v>751</v>
      </c>
      <c r="M82" s="315" t="s">
        <v>724</v>
      </c>
      <c r="N82" s="331"/>
      <c r="O82" s="331"/>
      <c r="P82" s="315" t="s">
        <v>751</v>
      </c>
      <c r="Q82" s="315" t="s">
        <v>724</v>
      </c>
      <c r="R82" s="331"/>
      <c r="S82" s="315"/>
      <c r="T82" s="315" t="s">
        <v>751</v>
      </c>
      <c r="U82" s="315" t="s">
        <v>724</v>
      </c>
    </row>
    <row r="83" spans="2:22" ht="15.6" x14ac:dyDescent="0.3">
      <c r="B83" s="291"/>
      <c r="C83" s="284"/>
      <c r="D83" s="284"/>
      <c r="E83" s="294"/>
      <c r="F83" s="321"/>
      <c r="G83" s="290">
        <v>1</v>
      </c>
      <c r="H83" s="1054">
        <v>2</v>
      </c>
      <c r="I83" s="1054"/>
      <c r="J83" s="1054"/>
      <c r="K83" s="1054"/>
      <c r="L83">
        <v>3</v>
      </c>
      <c r="M83">
        <v>4</v>
      </c>
      <c r="N83"/>
      <c r="O83"/>
      <c r="P83">
        <v>3</v>
      </c>
      <c r="Q83">
        <v>4</v>
      </c>
      <c r="R83"/>
      <c r="S83"/>
      <c r="T83">
        <v>3</v>
      </c>
      <c r="U83">
        <v>4</v>
      </c>
    </row>
    <row r="84" spans="2:22" ht="15.6" x14ac:dyDescent="0.3">
      <c r="B84" s="291"/>
      <c r="C84" s="284"/>
      <c r="D84" s="284"/>
      <c r="E84" s="322"/>
      <c r="F84" s="321"/>
      <c r="G84" s="286">
        <v>1</v>
      </c>
      <c r="H84" s="1063" t="s">
        <v>754</v>
      </c>
      <c r="I84" s="1063"/>
      <c r="J84" s="1063"/>
      <c r="K84" s="1063"/>
      <c r="L84" s="286">
        <v>79335.809184154816</v>
      </c>
      <c r="M84" s="286">
        <v>2406.9600189361613</v>
      </c>
      <c r="N84" s="357">
        <v>32961</v>
      </c>
      <c r="O84" s="357">
        <v>7071</v>
      </c>
      <c r="P84" s="286">
        <v>26106.499773359705</v>
      </c>
      <c r="Q84" s="286">
        <v>3692.0520115061104</v>
      </c>
      <c r="R84" s="357">
        <v>1000</v>
      </c>
      <c r="S84" s="357">
        <v>554</v>
      </c>
      <c r="T84" s="286">
        <v>3513.9659487205031</v>
      </c>
      <c r="U84" s="286">
        <v>6342.8988244052398</v>
      </c>
    </row>
    <row r="85" spans="2:22" ht="15.6" x14ac:dyDescent="0.3">
      <c r="B85" s="291"/>
      <c r="C85" s="284"/>
      <c r="D85" s="284"/>
      <c r="E85" s="294"/>
      <c r="F85" s="3"/>
      <c r="G85" s="286" t="s">
        <v>605</v>
      </c>
      <c r="H85" s="1063" t="s">
        <v>755</v>
      </c>
      <c r="I85" s="1063"/>
      <c r="J85" s="1063"/>
      <c r="K85" s="1063"/>
      <c r="L85" s="286">
        <v>64148.62577574121</v>
      </c>
      <c r="M85" s="286">
        <v>1946.1978027287162</v>
      </c>
      <c r="N85" s="357">
        <v>32961</v>
      </c>
      <c r="O85" s="357">
        <v>7071</v>
      </c>
      <c r="P85" s="286">
        <v>22848.450142556856</v>
      </c>
      <c r="Q85" s="286">
        <v>3231.2897952986646</v>
      </c>
      <c r="R85" s="357">
        <v>1000</v>
      </c>
      <c r="S85" s="357">
        <v>554</v>
      </c>
      <c r="T85" s="286">
        <v>3258.7036809415781</v>
      </c>
      <c r="U85" s="286">
        <v>5882.136608197794</v>
      </c>
      <c r="V85" s="265"/>
    </row>
    <row r="86" spans="2:22" ht="34.5" customHeight="1" x14ac:dyDescent="0.3">
      <c r="B86" s="291"/>
      <c r="C86" s="284"/>
      <c r="D86" s="284"/>
      <c r="E86" s="294"/>
      <c r="F86" s="321"/>
      <c r="G86" s="286" t="s">
        <v>607</v>
      </c>
      <c r="H86" s="1060" t="s">
        <v>756</v>
      </c>
      <c r="I86" s="1060"/>
      <c r="J86" s="1060"/>
      <c r="K86" s="1060"/>
      <c r="L86" s="286">
        <v>60308.740203848443</v>
      </c>
      <c r="M86" s="286">
        <v>1829.6999546084294</v>
      </c>
      <c r="N86" s="357">
        <v>32961</v>
      </c>
      <c r="O86" s="357">
        <v>7071</v>
      </c>
      <c r="P86" s="286">
        <v>22024.693858498311</v>
      </c>
      <c r="Q86" s="286">
        <v>3114.791947178378</v>
      </c>
      <c r="R86" s="357">
        <v>1000</v>
      </c>
      <c r="S86" s="357">
        <v>554</v>
      </c>
      <c r="T86" s="286">
        <v>3194.1638730829391</v>
      </c>
      <c r="U86" s="286">
        <v>5765.6387600775079</v>
      </c>
      <c r="V86" s="265"/>
    </row>
    <row r="87" spans="2:22" ht="15" customHeight="1" x14ac:dyDescent="0.3">
      <c r="B87" s="291"/>
      <c r="C87" s="299"/>
      <c r="D87" s="284"/>
      <c r="E87" s="294"/>
      <c r="F87" s="321"/>
      <c r="G87" s="286" t="s">
        <v>609</v>
      </c>
      <c r="H87" s="1063" t="s">
        <v>757</v>
      </c>
      <c r="I87" s="1063"/>
      <c r="J87" s="1063"/>
      <c r="K87" s="1063"/>
      <c r="L87" s="286">
        <v>1884.7927226270069</v>
      </c>
      <c r="M87" s="286">
        <v>57.182510319074268</v>
      </c>
      <c r="N87" s="357">
        <v>32961</v>
      </c>
      <c r="O87" s="357">
        <v>7071</v>
      </c>
      <c r="P87" s="286">
        <v>404.33753046617414</v>
      </c>
      <c r="Q87" s="286">
        <v>57.182510319074268</v>
      </c>
      <c r="R87" s="357">
        <v>1000</v>
      </c>
      <c r="S87" s="357">
        <v>554</v>
      </c>
      <c r="T87" s="286">
        <v>31.679110716767145</v>
      </c>
      <c r="U87" s="286">
        <v>57.182510319074268</v>
      </c>
    </row>
    <row r="88" spans="2:22" ht="33" customHeight="1" x14ac:dyDescent="0.3">
      <c r="B88" s="291"/>
      <c r="C88" s="299"/>
      <c r="D88" s="284"/>
      <c r="E88" s="294"/>
      <c r="F88" s="321"/>
      <c r="G88" s="286" t="s">
        <v>610</v>
      </c>
      <c r="H88" s="1060" t="s">
        <v>758</v>
      </c>
      <c r="I88" s="1060"/>
      <c r="J88" s="1060"/>
      <c r="K88" s="1060"/>
      <c r="L88" s="286">
        <v>0</v>
      </c>
      <c r="M88" s="286">
        <v>0</v>
      </c>
      <c r="N88" s="357">
        <v>32961</v>
      </c>
      <c r="O88" s="357">
        <v>7071</v>
      </c>
      <c r="P88" s="286">
        <v>0</v>
      </c>
      <c r="Q88" s="286">
        <v>0</v>
      </c>
      <c r="R88" s="357">
        <v>1000</v>
      </c>
      <c r="S88" s="357">
        <v>554</v>
      </c>
      <c r="T88" s="286">
        <v>0</v>
      </c>
      <c r="U88" s="286">
        <v>0</v>
      </c>
    </row>
    <row r="89" spans="2:22" ht="28.5" customHeight="1" x14ac:dyDescent="0.3">
      <c r="B89" s="291"/>
      <c r="C89" s="299"/>
      <c r="D89" s="284"/>
      <c r="E89" s="294"/>
      <c r="F89" s="321"/>
      <c r="G89" s="286" t="s">
        <v>759</v>
      </c>
      <c r="H89" s="1060" t="s">
        <v>760</v>
      </c>
      <c r="I89" s="1060"/>
      <c r="J89" s="1060"/>
      <c r="K89" s="1060"/>
      <c r="L89" s="286">
        <v>0</v>
      </c>
      <c r="M89" s="286">
        <v>0</v>
      </c>
      <c r="N89" s="357">
        <v>32961</v>
      </c>
      <c r="O89" s="357">
        <v>7071</v>
      </c>
      <c r="P89" s="286">
        <v>0</v>
      </c>
      <c r="Q89" s="286">
        <v>0</v>
      </c>
      <c r="R89" s="357">
        <v>1000</v>
      </c>
      <c r="S89" s="357">
        <v>554</v>
      </c>
      <c r="T89" s="286">
        <v>0</v>
      </c>
      <c r="U89" s="286">
        <v>0</v>
      </c>
    </row>
    <row r="90" spans="2:22" ht="13.5" customHeight="1" x14ac:dyDescent="0.3">
      <c r="B90" s="291"/>
      <c r="C90" s="284"/>
      <c r="D90" s="284"/>
      <c r="E90" s="294"/>
      <c r="F90" s="303"/>
      <c r="G90" s="286" t="s">
        <v>612</v>
      </c>
      <c r="H90" s="1063" t="s">
        <v>796</v>
      </c>
      <c r="I90" s="1063"/>
      <c r="J90" s="1063"/>
      <c r="K90" s="1063"/>
      <c r="L90" s="286"/>
      <c r="M90" s="286">
        <v>0</v>
      </c>
      <c r="N90" s="357">
        <v>32961</v>
      </c>
      <c r="O90" s="357">
        <v>7071</v>
      </c>
      <c r="P90" s="286"/>
      <c r="Q90" s="286">
        <v>0</v>
      </c>
      <c r="R90" s="357">
        <v>1000</v>
      </c>
      <c r="S90" s="357">
        <v>554</v>
      </c>
      <c r="T90" s="286"/>
      <c r="U90" s="286">
        <v>0</v>
      </c>
    </row>
    <row r="91" spans="2:22" ht="15" customHeight="1" x14ac:dyDescent="0.3">
      <c r="B91" s="291"/>
      <c r="C91" s="284"/>
      <c r="D91" s="284"/>
      <c r="E91" s="294"/>
      <c r="F91" s="303"/>
      <c r="G91" s="286" t="s">
        <v>613</v>
      </c>
      <c r="H91" s="1063" t="s">
        <v>66</v>
      </c>
      <c r="I91" s="1063"/>
      <c r="J91" s="1063"/>
      <c r="K91" s="1063"/>
      <c r="L91" s="286">
        <v>24.753884795249594</v>
      </c>
      <c r="M91" s="286">
        <v>0.75100527275415163</v>
      </c>
      <c r="N91" s="357">
        <v>32961</v>
      </c>
      <c r="O91" s="357">
        <v>7071</v>
      </c>
      <c r="P91" s="286">
        <v>5.3103582836446073</v>
      </c>
      <c r="Q91" s="286">
        <v>0.75100527275415174</v>
      </c>
      <c r="R91" s="357">
        <v>1000</v>
      </c>
      <c r="S91" s="357">
        <v>554</v>
      </c>
      <c r="T91" s="286">
        <v>0.41605692110580006</v>
      </c>
      <c r="U91" s="286">
        <v>0.75100527275415174</v>
      </c>
    </row>
    <row r="92" spans="2:22" ht="27" customHeight="1" x14ac:dyDescent="0.3">
      <c r="B92" s="291"/>
      <c r="C92" s="284"/>
      <c r="D92" s="284"/>
      <c r="E92" s="294"/>
      <c r="F92" s="303"/>
      <c r="G92" s="286" t="s">
        <v>761</v>
      </c>
      <c r="H92" s="1060" t="s">
        <v>67</v>
      </c>
      <c r="I92" s="1060"/>
      <c r="J92" s="1060"/>
      <c r="K92" s="1060"/>
      <c r="L92" s="286">
        <v>1930.3389644705069</v>
      </c>
      <c r="M92" s="286">
        <v>58.564332528458088</v>
      </c>
      <c r="N92" s="357">
        <v>32961</v>
      </c>
      <c r="O92" s="357">
        <v>7071</v>
      </c>
      <c r="P92" s="286">
        <v>414.10839530872715</v>
      </c>
      <c r="Q92" s="286">
        <v>58.564332528458088</v>
      </c>
      <c r="R92" s="357">
        <v>1000</v>
      </c>
      <c r="S92" s="357">
        <v>554</v>
      </c>
      <c r="T92" s="286">
        <v>32.444640220765784</v>
      </c>
      <c r="U92" s="286">
        <v>58.564332528458095</v>
      </c>
    </row>
    <row r="93" spans="2:22" ht="36.75" customHeight="1" x14ac:dyDescent="0.3">
      <c r="B93" s="291"/>
      <c r="C93" s="284"/>
      <c r="D93" s="284"/>
      <c r="E93" s="294"/>
      <c r="F93" s="303"/>
      <c r="G93" s="286" t="s">
        <v>614</v>
      </c>
      <c r="H93" s="1060" t="s">
        <v>762</v>
      </c>
      <c r="I93" s="1060"/>
      <c r="J93" s="1060"/>
      <c r="K93" s="1060"/>
      <c r="L93" s="286">
        <v>6104.9648715818257</v>
      </c>
      <c r="M93" s="286">
        <v>185.21782930074409</v>
      </c>
      <c r="N93" s="357">
        <v>32961</v>
      </c>
      <c r="O93" s="357">
        <v>7071</v>
      </c>
      <c r="P93" s="286">
        <v>1309.6752709855616</v>
      </c>
      <c r="Q93" s="286">
        <v>185.21782930074411</v>
      </c>
      <c r="R93" s="357">
        <v>1000</v>
      </c>
      <c r="S93" s="357">
        <v>554</v>
      </c>
      <c r="T93" s="286">
        <v>102.61067743261222</v>
      </c>
      <c r="U93" s="286">
        <v>185.21782930074406</v>
      </c>
    </row>
    <row r="94" spans="2:22" ht="15.6" x14ac:dyDescent="0.3">
      <c r="B94" s="291"/>
      <c r="C94" s="284"/>
      <c r="D94" s="284"/>
      <c r="E94" s="294"/>
      <c r="F94" s="303"/>
      <c r="G94" s="286" t="s">
        <v>616</v>
      </c>
      <c r="H94" s="1063" t="s">
        <v>763</v>
      </c>
      <c r="I94" s="1063"/>
      <c r="J94" s="1063"/>
      <c r="K94" s="1063"/>
      <c r="L94" s="286">
        <v>2646.5196347314341</v>
      </c>
      <c r="M94" s="286">
        <v>80.292455772926616</v>
      </c>
      <c r="N94" s="357">
        <v>32961</v>
      </c>
      <c r="O94" s="357">
        <v>7071</v>
      </c>
      <c r="P94" s="286">
        <v>567.74795477036423</v>
      </c>
      <c r="Q94" s="286">
        <v>80.292455772926644</v>
      </c>
      <c r="R94" s="357">
        <v>1000</v>
      </c>
      <c r="S94" s="357">
        <v>554</v>
      </c>
      <c r="T94" s="286">
        <v>44.482020498201351</v>
      </c>
      <c r="U94" s="286">
        <v>80.29245577292663</v>
      </c>
    </row>
    <row r="95" spans="2:22" ht="15.6" x14ac:dyDescent="0.3">
      <c r="B95" s="291"/>
      <c r="C95" s="284"/>
      <c r="D95" s="284"/>
      <c r="E95" s="294"/>
      <c r="F95" s="303"/>
      <c r="G95" s="286" t="s">
        <v>618</v>
      </c>
      <c r="H95" s="1063" t="s">
        <v>50</v>
      </c>
      <c r="I95" s="1063"/>
      <c r="J95" s="1063"/>
      <c r="K95" s="1063"/>
      <c r="L95" s="286">
        <v>1489.6924789089833</v>
      </c>
      <c r="M95" s="286">
        <v>45.195609323412008</v>
      </c>
      <c r="N95" s="357">
        <v>32961</v>
      </c>
      <c r="O95" s="357">
        <v>7071</v>
      </c>
      <c r="P95" s="286">
        <v>319.57815352584635</v>
      </c>
      <c r="Q95" s="286">
        <v>45.195609323412008</v>
      </c>
      <c r="R95" s="357">
        <v>1000</v>
      </c>
      <c r="S95" s="357">
        <v>554</v>
      </c>
      <c r="T95" s="286">
        <v>25.038367565170258</v>
      </c>
      <c r="U95" s="286">
        <v>45.195609323412015</v>
      </c>
    </row>
    <row r="96" spans="2:22" ht="15.6" x14ac:dyDescent="0.3">
      <c r="B96" s="291"/>
      <c r="C96" s="284"/>
      <c r="D96" s="284"/>
      <c r="E96" s="294"/>
      <c r="F96" s="303"/>
      <c r="G96" s="286" t="s">
        <v>619</v>
      </c>
      <c r="H96" s="1063" t="s">
        <v>763</v>
      </c>
      <c r="I96" s="1063"/>
      <c r="J96" s="1063"/>
      <c r="K96" s="1063"/>
      <c r="L96" s="286">
        <v>1156.827155822451</v>
      </c>
      <c r="M96" s="286">
        <v>35.096846449514608</v>
      </c>
      <c r="N96" s="357">
        <v>32961</v>
      </c>
      <c r="O96" s="357">
        <v>7071</v>
      </c>
      <c r="P96" s="286">
        <v>248.16980124451783</v>
      </c>
      <c r="Q96" s="286">
        <v>35.096846449514615</v>
      </c>
      <c r="R96" s="357">
        <v>1000</v>
      </c>
      <c r="S96" s="357">
        <v>554</v>
      </c>
      <c r="T96" s="286">
        <v>19.443652933031096</v>
      </c>
      <c r="U96" s="286">
        <v>35.096846449514615</v>
      </c>
    </row>
    <row r="97" spans="2:23" ht="15.6" x14ac:dyDescent="0.3">
      <c r="B97" s="291"/>
      <c r="C97" s="284"/>
      <c r="D97" s="284"/>
      <c r="E97" s="294"/>
      <c r="F97" s="303"/>
      <c r="G97" s="286" t="s">
        <v>621</v>
      </c>
      <c r="H97" s="1063" t="s">
        <v>764</v>
      </c>
      <c r="I97" s="1063"/>
      <c r="J97" s="1063"/>
      <c r="K97" s="1063"/>
      <c r="L97" s="286">
        <v>6435.698902100361</v>
      </c>
      <c r="M97" s="286">
        <v>195.25193113377509</v>
      </c>
      <c r="N97" s="357">
        <v>32961</v>
      </c>
      <c r="O97" s="357">
        <v>7071</v>
      </c>
      <c r="P97" s="286">
        <v>1380.6264050469235</v>
      </c>
      <c r="Q97" s="286">
        <v>195.25193113377506</v>
      </c>
      <c r="R97" s="357">
        <v>1000</v>
      </c>
      <c r="S97" s="357">
        <v>554</v>
      </c>
      <c r="T97" s="286">
        <v>108.16956984811139</v>
      </c>
      <c r="U97" s="286">
        <v>195.25193113377509</v>
      </c>
      <c r="V97" s="265"/>
    </row>
    <row r="98" spans="2:23" ht="27.75" customHeight="1" x14ac:dyDescent="0.3">
      <c r="B98" s="291"/>
      <c r="C98" s="284"/>
      <c r="D98" s="284"/>
      <c r="E98" s="294"/>
      <c r="F98" s="303"/>
      <c r="G98" s="286" t="s">
        <v>623</v>
      </c>
      <c r="H98" s="1060" t="s">
        <v>767</v>
      </c>
      <c r="I98" s="1060"/>
      <c r="J98" s="1060"/>
      <c r="K98" s="1060"/>
      <c r="L98" s="286">
        <v>5278.2425417323166</v>
      </c>
      <c r="M98" s="286">
        <v>160.13599531969044</v>
      </c>
      <c r="N98" s="357">
        <v>32961</v>
      </c>
      <c r="O98" s="357">
        <v>7071</v>
      </c>
      <c r="P98" s="286">
        <v>1132.3216229055311</v>
      </c>
      <c r="Q98" s="286">
        <v>160.13599531969044</v>
      </c>
      <c r="R98" s="357">
        <v>1000</v>
      </c>
      <c r="S98" s="357">
        <v>554</v>
      </c>
      <c r="T98" s="286">
        <v>88.715341407108497</v>
      </c>
      <c r="U98" s="286">
        <v>160.13599531969041</v>
      </c>
    </row>
    <row r="99" spans="2:23" ht="15.6" x14ac:dyDescent="0.3">
      <c r="B99" s="291"/>
      <c r="C99" s="284"/>
      <c r="D99" s="284"/>
      <c r="E99" s="294"/>
      <c r="F99" s="303"/>
      <c r="G99" s="286" t="s">
        <v>625</v>
      </c>
      <c r="H99" s="1063" t="s">
        <v>627</v>
      </c>
      <c r="I99" s="1063"/>
      <c r="J99" s="1063"/>
      <c r="K99" s="1063"/>
      <c r="L99" s="286">
        <v>1157.456360368044</v>
      </c>
      <c r="M99" s="286">
        <v>35.115935814084651</v>
      </c>
      <c r="N99" s="357">
        <v>32961</v>
      </c>
      <c r="O99" s="357">
        <v>7071</v>
      </c>
      <c r="P99" s="286">
        <v>248.30478214139254</v>
      </c>
      <c r="Q99" s="286">
        <v>35.115935814084651</v>
      </c>
      <c r="R99" s="357">
        <v>1000</v>
      </c>
      <c r="S99" s="357">
        <v>554</v>
      </c>
      <c r="T99" s="286">
        <v>19.454228441002893</v>
      </c>
      <c r="U99" s="286">
        <v>35.115935814084651</v>
      </c>
    </row>
    <row r="100" spans="2:23" ht="15.6" x14ac:dyDescent="0.3">
      <c r="B100" s="291"/>
      <c r="C100" s="284"/>
      <c r="D100" s="284"/>
      <c r="E100" s="294"/>
      <c r="F100" s="303"/>
      <c r="G100" s="286" t="s">
        <v>765</v>
      </c>
      <c r="H100" s="1063" t="s">
        <v>766</v>
      </c>
      <c r="I100" s="1063"/>
      <c r="J100" s="1063"/>
      <c r="K100" s="1063"/>
      <c r="L100" s="286">
        <v>3114.9435008428982</v>
      </c>
      <c r="M100" s="286">
        <v>94.503913741782654</v>
      </c>
      <c r="N100" s="357">
        <v>32961</v>
      </c>
      <c r="O100" s="357">
        <v>7071</v>
      </c>
      <c r="P100" s="286">
        <v>668.23717406814524</v>
      </c>
      <c r="Q100" s="286">
        <v>94.503913741782668</v>
      </c>
      <c r="R100" s="357">
        <v>1000</v>
      </c>
      <c r="S100" s="357">
        <v>554</v>
      </c>
      <c r="T100" s="286">
        <v>52.355168212947596</v>
      </c>
      <c r="U100" s="286">
        <v>94.503913741782654</v>
      </c>
    </row>
    <row r="101" spans="2:23" ht="30" customHeight="1" x14ac:dyDescent="0.3">
      <c r="B101" s="291"/>
      <c r="C101" s="284"/>
      <c r="D101" s="284"/>
      <c r="E101" s="294"/>
      <c r="F101" s="303"/>
      <c r="G101" s="286" t="s">
        <v>629</v>
      </c>
      <c r="H101" s="1060" t="s">
        <v>767</v>
      </c>
      <c r="I101" s="1060"/>
      <c r="J101" s="1060"/>
      <c r="K101" s="1060"/>
      <c r="L101" s="286">
        <v>2594.7335934087387</v>
      </c>
      <c r="M101" s="286">
        <v>78.721325002540539</v>
      </c>
      <c r="N101" s="357">
        <v>32961</v>
      </c>
      <c r="O101" s="357">
        <v>7071</v>
      </c>
      <c r="P101" s="286">
        <v>556.63848909296416</v>
      </c>
      <c r="Q101" s="286">
        <v>78.721325002540553</v>
      </c>
      <c r="R101" s="357">
        <v>1000</v>
      </c>
      <c r="S101" s="357">
        <v>554</v>
      </c>
      <c r="T101" s="286">
        <v>43.611614051407457</v>
      </c>
      <c r="U101" s="286">
        <v>78.721325002540539</v>
      </c>
    </row>
    <row r="102" spans="2:23" ht="15.6" x14ac:dyDescent="0.3">
      <c r="B102" s="291"/>
      <c r="C102" s="284"/>
      <c r="D102" s="284"/>
      <c r="E102" s="294"/>
      <c r="F102" s="303"/>
      <c r="G102" s="286" t="s">
        <v>630</v>
      </c>
      <c r="H102" s="1060" t="s">
        <v>627</v>
      </c>
      <c r="I102" s="1060"/>
      <c r="J102" s="1060"/>
      <c r="K102" s="1060"/>
      <c r="L102" s="286">
        <v>520.20990743415973</v>
      </c>
      <c r="M102" s="286">
        <v>15.782588739242126</v>
      </c>
      <c r="N102" s="357">
        <v>32961</v>
      </c>
      <c r="O102" s="357">
        <v>7071</v>
      </c>
      <c r="P102" s="286">
        <v>111.59868497518107</v>
      </c>
      <c r="Q102" s="286">
        <v>15.782588739242126</v>
      </c>
      <c r="R102" s="357">
        <v>1000</v>
      </c>
      <c r="S102" s="357">
        <v>554</v>
      </c>
      <c r="T102" s="286">
        <v>8.7435541615401373</v>
      </c>
      <c r="U102" s="286">
        <v>15.782588739242126</v>
      </c>
    </row>
    <row r="103" spans="2:23" ht="15.6" x14ac:dyDescent="0.3">
      <c r="B103" s="291"/>
      <c r="C103" s="284"/>
      <c r="D103" s="284"/>
      <c r="E103" s="294"/>
      <c r="F103" s="321"/>
      <c r="G103" s="286" t="s">
        <v>768</v>
      </c>
      <c r="H103" s="1060" t="s">
        <v>769</v>
      </c>
      <c r="I103" s="1060"/>
      <c r="J103" s="1060"/>
      <c r="K103" s="1060"/>
      <c r="L103" s="286">
        <v>0</v>
      </c>
      <c r="M103" s="286">
        <v>0</v>
      </c>
      <c r="N103" s="357">
        <v>32961</v>
      </c>
      <c r="O103" s="357">
        <v>7071</v>
      </c>
      <c r="P103" s="286">
        <v>0</v>
      </c>
      <c r="Q103" s="286">
        <v>0</v>
      </c>
      <c r="R103" s="357">
        <v>1000</v>
      </c>
      <c r="S103" s="357">
        <v>554</v>
      </c>
      <c r="T103" s="286">
        <v>0</v>
      </c>
      <c r="U103" s="286">
        <v>0</v>
      </c>
    </row>
    <row r="104" spans="2:23" ht="26.25" customHeight="1" x14ac:dyDescent="0.3">
      <c r="B104" s="291"/>
      <c r="C104" s="284"/>
      <c r="D104" s="284"/>
      <c r="E104" s="294"/>
      <c r="F104" s="321"/>
      <c r="G104" s="286" t="s">
        <v>633</v>
      </c>
      <c r="H104" s="1060" t="s">
        <v>767</v>
      </c>
      <c r="I104" s="1060"/>
      <c r="J104" s="1060"/>
      <c r="K104" s="1060"/>
      <c r="L104" s="286">
        <v>0</v>
      </c>
      <c r="M104" s="286">
        <v>0</v>
      </c>
      <c r="N104" s="357">
        <v>32961</v>
      </c>
      <c r="O104" s="357">
        <v>7071</v>
      </c>
      <c r="P104" s="286">
        <v>0</v>
      </c>
      <c r="Q104" s="286">
        <v>0</v>
      </c>
      <c r="R104" s="357">
        <v>1000</v>
      </c>
      <c r="S104" s="357">
        <v>554</v>
      </c>
      <c r="T104" s="286">
        <v>0</v>
      </c>
      <c r="U104" s="286">
        <v>0</v>
      </c>
    </row>
    <row r="105" spans="2:23" ht="15.6" x14ac:dyDescent="0.3">
      <c r="B105" s="291"/>
      <c r="C105" s="284"/>
      <c r="D105" s="284"/>
      <c r="E105" s="294"/>
      <c r="F105" s="321"/>
      <c r="G105" s="286" t="s">
        <v>634</v>
      </c>
      <c r="H105" s="1060" t="s">
        <v>627</v>
      </c>
      <c r="I105" s="1060"/>
      <c r="J105" s="1060"/>
      <c r="K105" s="1060"/>
      <c r="L105" s="286">
        <v>0</v>
      </c>
      <c r="M105" s="286">
        <v>0</v>
      </c>
      <c r="N105" s="357">
        <v>32961</v>
      </c>
      <c r="O105" s="357">
        <v>7071</v>
      </c>
      <c r="P105" s="286">
        <v>0</v>
      </c>
      <c r="Q105" s="286">
        <v>0</v>
      </c>
      <c r="R105" s="357">
        <v>1000</v>
      </c>
      <c r="S105" s="357">
        <v>554</v>
      </c>
      <c r="T105" s="286">
        <v>0</v>
      </c>
      <c r="U105" s="286">
        <v>0</v>
      </c>
    </row>
    <row r="106" spans="2:23" ht="15.6" x14ac:dyDescent="0.3">
      <c r="B106" s="291"/>
      <c r="C106" s="284"/>
      <c r="D106" s="284"/>
      <c r="E106" s="294"/>
      <c r="F106" s="321"/>
      <c r="G106" s="286" t="s">
        <v>770</v>
      </c>
      <c r="H106" s="1060" t="s">
        <v>12</v>
      </c>
      <c r="I106" s="1060"/>
      <c r="J106" s="1060"/>
      <c r="K106" s="1060"/>
      <c r="L106" s="286">
        <v>0</v>
      </c>
      <c r="M106" s="286">
        <v>0</v>
      </c>
      <c r="N106" s="357">
        <v>32961</v>
      </c>
      <c r="O106" s="357">
        <v>7071</v>
      </c>
      <c r="P106" s="286">
        <v>0</v>
      </c>
      <c r="Q106" s="286">
        <v>0</v>
      </c>
      <c r="R106" s="357">
        <v>1000</v>
      </c>
      <c r="S106" s="357">
        <v>554</v>
      </c>
      <c r="T106" s="286">
        <v>0</v>
      </c>
      <c r="U106" s="286">
        <v>0</v>
      </c>
    </row>
    <row r="107" spans="2:23" ht="15.6" x14ac:dyDescent="0.3">
      <c r="B107" s="291"/>
      <c r="C107" s="284"/>
      <c r="D107" s="284"/>
      <c r="E107" s="294"/>
      <c r="F107" s="321"/>
      <c r="G107" s="286" t="s">
        <v>771</v>
      </c>
      <c r="H107" s="1060" t="s">
        <v>772</v>
      </c>
      <c r="I107" s="1060"/>
      <c r="J107" s="1060"/>
      <c r="K107" s="1060"/>
      <c r="L107" s="286">
        <v>82450.752684997715</v>
      </c>
      <c r="M107" s="286">
        <v>2501.4639326779438</v>
      </c>
      <c r="N107" s="357">
        <v>32961</v>
      </c>
      <c r="O107" s="357">
        <v>7071</v>
      </c>
      <c r="P107" s="286">
        <v>26774.736947427849</v>
      </c>
      <c r="Q107" s="286">
        <v>3786.5559252478929</v>
      </c>
      <c r="R107" s="357">
        <v>1000</v>
      </c>
      <c r="S107" s="357">
        <v>554</v>
      </c>
      <c r="T107" s="286">
        <v>3566.3211169334509</v>
      </c>
      <c r="U107" s="286">
        <v>6437.4027381470232</v>
      </c>
    </row>
    <row r="108" spans="2:23" ht="15.6" x14ac:dyDescent="0.3">
      <c r="B108" s="291"/>
      <c r="C108" s="284"/>
      <c r="D108" s="284"/>
      <c r="E108" s="294"/>
      <c r="F108" s="321"/>
      <c r="G108" s="286" t="s">
        <v>773</v>
      </c>
      <c r="H108" s="1060" t="s">
        <v>797</v>
      </c>
      <c r="I108" s="1060"/>
      <c r="J108" s="1060"/>
      <c r="K108" s="1060"/>
      <c r="L108" s="286"/>
      <c r="M108" s="286">
        <v>0</v>
      </c>
      <c r="N108" s="357">
        <v>32961</v>
      </c>
      <c r="O108" s="357">
        <v>7071</v>
      </c>
      <c r="P108" s="286"/>
      <c r="Q108" s="286">
        <v>0</v>
      </c>
      <c r="R108" s="357">
        <v>1000</v>
      </c>
      <c r="S108" s="357">
        <v>554</v>
      </c>
      <c r="T108" s="286"/>
      <c r="U108" s="286">
        <v>0</v>
      </c>
    </row>
    <row r="109" spans="2:23" ht="15.6" x14ac:dyDescent="0.3">
      <c r="B109" s="291"/>
      <c r="C109" s="284"/>
      <c r="D109" s="284"/>
      <c r="E109" s="322"/>
      <c r="F109" s="323"/>
      <c r="G109" s="286" t="s">
        <v>774</v>
      </c>
      <c r="H109" s="1060" t="s">
        <v>775</v>
      </c>
      <c r="I109" s="1060"/>
      <c r="J109" s="1060"/>
      <c r="K109" s="1060"/>
      <c r="L109" s="286">
        <v>3909.693771596963</v>
      </c>
      <c r="M109" s="286">
        <v>118.6157510875569</v>
      </c>
      <c r="N109" s="357">
        <v>32961</v>
      </c>
      <c r="O109" s="357">
        <v>7071</v>
      </c>
      <c r="P109" s="286">
        <v>1269.5547948604385</v>
      </c>
      <c r="Q109" s="286">
        <v>179.54388274083419</v>
      </c>
      <c r="R109" s="357">
        <v>1000</v>
      </c>
      <c r="S109" s="357">
        <v>554</v>
      </c>
      <c r="T109" s="286">
        <v>169.16283354259855</v>
      </c>
      <c r="U109" s="286">
        <v>305.35807498663996</v>
      </c>
      <c r="V109" s="265"/>
      <c r="W109" s="265"/>
    </row>
    <row r="110" spans="2:23" ht="15.6" x14ac:dyDescent="0.3">
      <c r="B110" s="291"/>
      <c r="C110" s="284"/>
      <c r="D110" s="284"/>
      <c r="E110" s="294"/>
      <c r="F110" s="321"/>
      <c r="G110" s="286" t="s">
        <v>639</v>
      </c>
      <c r="H110" s="1060" t="s">
        <v>640</v>
      </c>
      <c r="I110" s="1060"/>
      <c r="J110" s="1060"/>
      <c r="K110" s="1060"/>
      <c r="L110" s="286">
        <v>307.20279438321961</v>
      </c>
      <c r="M110" s="286">
        <v>9.3201903577931375</v>
      </c>
      <c r="N110" s="357">
        <v>32961</v>
      </c>
      <c r="O110" s="357">
        <v>7071</v>
      </c>
      <c r="P110" s="286">
        <v>99.690762142346074</v>
      </c>
      <c r="Q110" s="286">
        <v>14.098537992129272</v>
      </c>
      <c r="R110" s="357">
        <v>1000</v>
      </c>
      <c r="S110" s="357">
        <v>554</v>
      </c>
      <c r="T110" s="286">
        <v>13.357843474434349</v>
      </c>
      <c r="U110" s="286">
        <v>23.961630820278607</v>
      </c>
      <c r="V110" s="265"/>
      <c r="W110" s="265"/>
    </row>
    <row r="111" spans="2:23" ht="15.6" x14ac:dyDescent="0.3">
      <c r="B111" s="291"/>
      <c r="C111" s="284"/>
      <c r="D111" s="284"/>
      <c r="E111" s="294"/>
      <c r="F111" s="321"/>
      <c r="G111" s="286" t="s">
        <v>642</v>
      </c>
      <c r="H111" s="1060" t="s">
        <v>776</v>
      </c>
      <c r="I111" s="1060"/>
      <c r="J111" s="1060"/>
      <c r="K111" s="1060"/>
      <c r="L111" s="286"/>
      <c r="M111" s="286">
        <v>0</v>
      </c>
      <c r="N111" s="357">
        <v>32961</v>
      </c>
      <c r="O111" s="357">
        <v>7071</v>
      </c>
      <c r="P111" s="286"/>
      <c r="Q111" s="286">
        <v>0</v>
      </c>
      <c r="R111" s="357">
        <v>1000</v>
      </c>
      <c r="S111" s="357">
        <v>554</v>
      </c>
      <c r="T111" s="286"/>
      <c r="U111" s="286">
        <v>0</v>
      </c>
      <c r="V111" s="265"/>
    </row>
    <row r="112" spans="2:23" ht="15.6" x14ac:dyDescent="0.3">
      <c r="B112" s="291"/>
      <c r="C112" s="284"/>
      <c r="D112" s="284"/>
      <c r="E112" s="294"/>
      <c r="F112" s="321"/>
      <c r="G112" s="286" t="s">
        <v>644</v>
      </c>
      <c r="H112" s="1060" t="s">
        <v>647</v>
      </c>
      <c r="I112" s="1060"/>
      <c r="J112" s="1060"/>
      <c r="K112" s="1060"/>
      <c r="L112" s="286">
        <v>1706.6821910178867</v>
      </c>
      <c r="M112" s="286">
        <v>51.778835321072982</v>
      </c>
      <c r="N112" s="357">
        <v>32961</v>
      </c>
      <c r="O112" s="357">
        <v>7071</v>
      </c>
      <c r="P112" s="286">
        <v>554.22645634636706</v>
      </c>
      <c r="Q112" s="286">
        <v>78.380208788907808</v>
      </c>
      <c r="R112" s="357">
        <v>1000</v>
      </c>
      <c r="S112" s="357">
        <v>554</v>
      </c>
      <c r="T112" s="286">
        <v>73.821352635746379</v>
      </c>
      <c r="U112" s="286">
        <v>133.25153905369382</v>
      </c>
      <c r="V112" s="265"/>
      <c r="W112" s="265"/>
    </row>
    <row r="113" spans="2:23" ht="31.5" customHeight="1" x14ac:dyDescent="0.3">
      <c r="B113" s="291"/>
      <c r="C113" s="284"/>
      <c r="D113" s="284"/>
      <c r="E113" s="294"/>
      <c r="F113" s="321"/>
      <c r="G113" s="286" t="s">
        <v>646</v>
      </c>
      <c r="H113" s="1060" t="s">
        <v>823</v>
      </c>
      <c r="I113" s="1060"/>
      <c r="J113" s="1060"/>
      <c r="K113" s="1060"/>
      <c r="L113" s="286">
        <v>1895.8087861958566</v>
      </c>
      <c r="M113" s="286">
        <v>57.516725408690775</v>
      </c>
      <c r="N113" s="357">
        <v>32961</v>
      </c>
      <c r="O113" s="357">
        <v>7071</v>
      </c>
      <c r="P113" s="286">
        <v>615.63757637172546</v>
      </c>
      <c r="Q113" s="286">
        <v>87.065135959797118</v>
      </c>
      <c r="R113" s="357">
        <v>1000</v>
      </c>
      <c r="S113" s="357">
        <v>554</v>
      </c>
      <c r="T113" s="358">
        <v>81.983637432417822</v>
      </c>
      <c r="U113" s="286">
        <v>148.13490511266755</v>
      </c>
      <c r="V113" s="265"/>
      <c r="W113" s="265"/>
    </row>
    <row r="114" spans="2:23" ht="15.6" x14ac:dyDescent="0.3">
      <c r="B114" s="291"/>
      <c r="C114" s="284"/>
      <c r="D114" s="284"/>
      <c r="E114" s="294"/>
      <c r="F114" s="321"/>
      <c r="G114" s="286" t="s">
        <v>778</v>
      </c>
      <c r="H114" s="1060" t="s">
        <v>779</v>
      </c>
      <c r="I114" s="1060"/>
      <c r="J114" s="1060"/>
      <c r="K114" s="1060"/>
      <c r="L114" s="286">
        <v>86360.446456594684</v>
      </c>
      <c r="M114" s="286">
        <v>2620.0796837655012</v>
      </c>
      <c r="N114" s="357">
        <v>32961</v>
      </c>
      <c r="O114" s="357">
        <v>7071</v>
      </c>
      <c r="P114" s="286">
        <v>28044.291742288289</v>
      </c>
      <c r="Q114" s="286">
        <v>3966.0998079887272</v>
      </c>
      <c r="R114" s="286">
        <v>1000</v>
      </c>
      <c r="S114" s="357">
        <v>554</v>
      </c>
      <c r="T114" s="286">
        <v>3735.4869504760495</v>
      </c>
      <c r="U114" s="286">
        <v>6742.756228296118</v>
      </c>
    </row>
    <row r="115" spans="2:23" ht="15.6" x14ac:dyDescent="0.3">
      <c r="B115" s="291"/>
      <c r="C115" s="284"/>
      <c r="D115" s="284"/>
      <c r="E115" s="284"/>
      <c r="F115" s="324"/>
      <c r="G115" s="286" t="s">
        <v>780</v>
      </c>
      <c r="H115" s="1060" t="s">
        <v>781</v>
      </c>
      <c r="I115" s="1060"/>
      <c r="J115" s="1060"/>
      <c r="K115" s="1060"/>
      <c r="L115" s="358"/>
      <c r="M115" s="358">
        <v>2620.0796837655012</v>
      </c>
      <c r="N115" s="358"/>
      <c r="O115" s="358"/>
      <c r="P115" s="358"/>
      <c r="Q115" s="358">
        <v>3966.0998079887272</v>
      </c>
      <c r="R115" s="358"/>
      <c r="S115" s="358"/>
      <c r="T115" s="358"/>
      <c r="U115" s="358">
        <v>6742.756228296118</v>
      </c>
    </row>
    <row r="116" spans="2:23" ht="17.25" customHeight="1" x14ac:dyDescent="0.3">
      <c r="B116" s="291"/>
      <c r="C116" s="299"/>
      <c r="D116" s="284"/>
      <c r="E116" s="286"/>
      <c r="F116" s="321"/>
      <c r="G116" s="286" t="s">
        <v>782</v>
      </c>
      <c r="H116" s="1062" t="s">
        <v>783</v>
      </c>
      <c r="I116" s="1062"/>
      <c r="J116" s="1062"/>
      <c r="K116" s="1062"/>
      <c r="L116" s="358">
        <v>60308.740203848443</v>
      </c>
      <c r="M116" s="358">
        <v>1829.6999546084294</v>
      </c>
      <c r="N116" s="358"/>
      <c r="O116" s="358"/>
      <c r="P116" s="358">
        <v>22024.693858498311</v>
      </c>
      <c r="Q116" s="358">
        <v>3114.791947178378</v>
      </c>
      <c r="R116" s="358"/>
      <c r="S116" s="358"/>
      <c r="T116" s="358">
        <v>3194.1638730829391</v>
      </c>
      <c r="U116" s="358">
        <v>5765.6387600775079</v>
      </c>
    </row>
    <row r="117" spans="2:23" ht="15.6" x14ac:dyDescent="0.3">
      <c r="B117" s="291"/>
      <c r="C117" s="197"/>
      <c r="D117" s="197"/>
      <c r="E117" s="285"/>
      <c r="F117" s="323"/>
      <c r="G117" s="286" t="s">
        <v>784</v>
      </c>
      <c r="H117" s="1060" t="s">
        <v>785</v>
      </c>
      <c r="I117" s="1060"/>
      <c r="J117" s="1060"/>
      <c r="K117" s="1060"/>
      <c r="L117" s="358">
        <v>26051.70625274624</v>
      </c>
      <c r="M117" s="358">
        <v>790.37972915707167</v>
      </c>
      <c r="N117" s="358"/>
      <c r="O117" s="358"/>
      <c r="P117" s="358">
        <v>6019.5978837899784</v>
      </c>
      <c r="Q117" s="358">
        <v>851.30786081034898</v>
      </c>
      <c r="R117" s="358"/>
      <c r="S117" s="358"/>
      <c r="T117" s="358">
        <v>541.32307739311045</v>
      </c>
      <c r="U117" s="358">
        <v>977.11746821861095</v>
      </c>
    </row>
    <row r="118" spans="2:23" ht="15.6" x14ac:dyDescent="0.3">
      <c r="B118" s="291"/>
      <c r="C118" s="170"/>
      <c r="D118" s="170"/>
      <c r="E118" s="317"/>
      <c r="F118" s="170"/>
      <c r="G118" s="286" t="s">
        <v>786</v>
      </c>
      <c r="H118" s="1060" t="s">
        <v>787</v>
      </c>
      <c r="I118" s="1060"/>
      <c r="J118" s="1060"/>
      <c r="K118" s="1060"/>
      <c r="L118" s="358">
        <v>69.833752230727526</v>
      </c>
      <c r="M118" s="358">
        <v>69.833752230727526</v>
      </c>
      <c r="N118" s="358"/>
      <c r="O118" s="358"/>
      <c r="P118" s="358">
        <v>78.53538987860064</v>
      </c>
      <c r="Q118" s="358">
        <v>78.53538987860064</v>
      </c>
      <c r="R118" s="358"/>
      <c r="S118" s="358"/>
      <c r="T118" s="358">
        <v>85.508634227081842</v>
      </c>
      <c r="U118" s="358">
        <v>85.508634227081856</v>
      </c>
    </row>
    <row r="119" spans="2:23" ht="15.6" x14ac:dyDescent="0.3">
      <c r="B119" s="291"/>
      <c r="C119" s="284"/>
      <c r="D119" s="284"/>
      <c r="E119" s="286"/>
      <c r="F119" s="324"/>
      <c r="G119" s="286" t="s">
        <v>788</v>
      </c>
      <c r="H119" s="1060" t="s">
        <v>789</v>
      </c>
      <c r="I119" s="1060"/>
      <c r="J119" s="1060"/>
      <c r="K119" s="1060"/>
      <c r="L119" s="358">
        <v>30.166247769272474</v>
      </c>
      <c r="M119" s="358">
        <v>30.166247769272474</v>
      </c>
      <c r="N119" s="358"/>
      <c r="O119" s="358"/>
      <c r="P119" s="358">
        <v>21.46461012139936</v>
      </c>
      <c r="Q119" s="358">
        <v>21.46461012139936</v>
      </c>
      <c r="R119" s="358"/>
      <c r="S119" s="358"/>
      <c r="T119" s="358">
        <v>14.491365772918158</v>
      </c>
      <c r="U119" s="358">
        <v>14.491365772918144</v>
      </c>
    </row>
    <row r="120" spans="2:23" ht="30" customHeight="1" x14ac:dyDescent="0.3">
      <c r="B120" s="291"/>
      <c r="C120" s="170"/>
      <c r="D120" s="170"/>
      <c r="E120" s="325"/>
      <c r="F120" s="170"/>
      <c r="G120" s="286" t="s">
        <v>790</v>
      </c>
      <c r="H120" s="1060" t="s">
        <v>791</v>
      </c>
      <c r="I120" s="1060"/>
      <c r="J120" s="1060"/>
      <c r="K120" s="1060"/>
      <c r="L120" s="358">
        <v>32961</v>
      </c>
      <c r="M120" s="358"/>
      <c r="N120" s="358"/>
      <c r="O120" s="358"/>
      <c r="P120" s="358">
        <v>7071</v>
      </c>
      <c r="Q120" s="358"/>
      <c r="R120" s="358"/>
      <c r="S120" s="358"/>
      <c r="T120" s="358">
        <v>554</v>
      </c>
      <c r="U120" s="358"/>
    </row>
    <row r="121" spans="2:23" ht="15.6" x14ac:dyDescent="0.3">
      <c r="B121" s="291"/>
      <c r="C121" s="170"/>
      <c r="D121" s="170"/>
      <c r="E121" s="325"/>
      <c r="F121" s="170"/>
      <c r="G121" s="286" t="s">
        <v>792</v>
      </c>
      <c r="H121" s="1060" t="s">
        <v>793</v>
      </c>
      <c r="I121" s="1060"/>
      <c r="J121" s="1060"/>
      <c r="K121" s="1060"/>
      <c r="L121" s="286"/>
      <c r="M121" s="286">
        <v>0</v>
      </c>
      <c r="N121" s="286"/>
      <c r="O121" s="286"/>
      <c r="P121" s="286"/>
      <c r="Q121" s="286">
        <v>0</v>
      </c>
      <c r="R121" s="286"/>
      <c r="S121" s="286"/>
      <c r="T121" s="286"/>
      <c r="U121" s="286">
        <v>0</v>
      </c>
    </row>
    <row r="122" spans="2:23" ht="24.75" customHeight="1" x14ac:dyDescent="0.3">
      <c r="B122" s="291"/>
      <c r="C122" s="170"/>
      <c r="D122" s="170"/>
      <c r="E122" s="325"/>
      <c r="F122" s="170"/>
      <c r="G122" s="286" t="s">
        <v>794</v>
      </c>
      <c r="H122" s="1060" t="s">
        <v>795</v>
      </c>
      <c r="I122" s="1060"/>
      <c r="J122" s="1060"/>
      <c r="K122" s="1060"/>
      <c r="L122" s="286">
        <v>0</v>
      </c>
      <c r="M122" s="261">
        <v>3144.0956205186012</v>
      </c>
      <c r="N122" s="286"/>
      <c r="O122" s="286"/>
      <c r="P122" s="286">
        <v>0</v>
      </c>
      <c r="Q122" s="261">
        <v>4759.3197695864728</v>
      </c>
      <c r="R122" s="286"/>
      <c r="S122" s="286"/>
      <c r="T122" s="286">
        <v>0</v>
      </c>
      <c r="U122" s="286">
        <v>8091.297473955341</v>
      </c>
    </row>
    <row r="123" spans="2:23" ht="15.6" x14ac:dyDescent="0.3">
      <c r="B123" s="291"/>
      <c r="C123" s="170"/>
      <c r="D123" s="170"/>
      <c r="E123" s="325"/>
      <c r="F123" s="170"/>
      <c r="G123" s="326"/>
      <c r="H123" s="327"/>
      <c r="I123" s="327"/>
      <c r="J123" s="327"/>
      <c r="K123" s="327"/>
      <c r="L123" s="313"/>
      <c r="M123" s="313"/>
      <c r="N123" s="129"/>
      <c r="O123" s="129"/>
      <c r="P123" s="129"/>
      <c r="Q123" s="129"/>
      <c r="R123" s="129"/>
      <c r="S123" s="129"/>
      <c r="T123" s="129"/>
      <c r="U123" s="129"/>
    </row>
    <row r="124" spans="2:23" ht="15.6" x14ac:dyDescent="0.3">
      <c r="B124" s="291"/>
      <c r="C124" s="170"/>
      <c r="D124" s="170"/>
      <c r="E124" s="170"/>
      <c r="F124" s="170"/>
      <c r="G124" s="328"/>
      <c r="H124" s="129"/>
      <c r="I124" s="129"/>
      <c r="J124" s="129"/>
      <c r="K124" s="129"/>
      <c r="L124" s="129"/>
      <c r="M124" s="129"/>
      <c r="N124" s="129"/>
      <c r="O124" s="129"/>
      <c r="P124" s="129"/>
      <c r="Q124" s="129"/>
      <c r="R124" s="129"/>
      <c r="S124" s="129"/>
      <c r="T124" s="129"/>
      <c r="U124" s="129"/>
    </row>
    <row r="125" spans="2:23" ht="15.6" x14ac:dyDescent="0.3">
      <c r="B125" s="291"/>
      <c r="C125" s="170"/>
      <c r="D125" s="284"/>
      <c r="E125" s="284"/>
      <c r="F125" s="284"/>
      <c r="G125" s="328"/>
      <c r="H125" s="129"/>
      <c r="I125" s="129"/>
      <c r="J125" s="129"/>
      <c r="K125" s="129"/>
      <c r="L125" s="129"/>
      <c r="M125" s="129"/>
      <c r="N125" s="129"/>
      <c r="O125" s="129"/>
      <c r="P125" s="129"/>
      <c r="Q125" s="129"/>
      <c r="R125" s="129"/>
      <c r="S125" s="129"/>
      <c r="T125" s="129"/>
      <c r="U125" s="129"/>
    </row>
    <row r="126" spans="2:23" ht="15.6" x14ac:dyDescent="0.3">
      <c r="B126" s="291"/>
      <c r="C126" s="284"/>
      <c r="D126" s="284"/>
      <c r="E126" s="285"/>
      <c r="F126" s="285"/>
      <c r="G126" s="328"/>
      <c r="H126" s="129"/>
      <c r="I126" s="129"/>
      <c r="J126" s="129"/>
      <c r="K126" s="129"/>
      <c r="L126" s="129"/>
      <c r="M126" s="129"/>
      <c r="N126" s="129"/>
      <c r="O126" s="129"/>
      <c r="P126" s="129"/>
      <c r="Q126" s="129"/>
      <c r="R126" s="129"/>
      <c r="S126" s="129"/>
      <c r="T126" s="129"/>
      <c r="U126" s="129"/>
    </row>
    <row r="127" spans="2:23" ht="15.6" x14ac:dyDescent="0.3">
      <c r="B127" s="291"/>
      <c r="C127" s="284"/>
      <c r="D127" s="284"/>
      <c r="E127" s="286"/>
      <c r="F127" s="286"/>
      <c r="G127" s="328"/>
      <c r="H127" s="129"/>
      <c r="I127" s="129"/>
      <c r="J127" s="170"/>
      <c r="K127" s="129"/>
      <c r="L127" s="170"/>
      <c r="M127" s="129"/>
      <c r="N127" s="129"/>
      <c r="O127" s="129"/>
      <c r="P127" s="129"/>
      <c r="Q127" s="129"/>
      <c r="R127" s="129"/>
      <c r="S127" s="129"/>
      <c r="T127" s="129"/>
      <c r="U127" s="129"/>
    </row>
    <row r="128" spans="2:23" ht="15.6" x14ac:dyDescent="0.3">
      <c r="B128" s="291"/>
      <c r="C128" s="284"/>
      <c r="D128" s="284"/>
      <c r="E128" s="329"/>
      <c r="F128" s="329"/>
      <c r="G128" s="328"/>
      <c r="H128" s="129"/>
      <c r="I128" s="129"/>
      <c r="J128" s="129"/>
      <c r="K128" s="129"/>
      <c r="L128" s="129"/>
      <c r="M128" s="129"/>
      <c r="N128" s="129"/>
      <c r="O128" s="129"/>
      <c r="P128" s="129"/>
      <c r="Q128" s="129"/>
      <c r="R128" s="129"/>
      <c r="S128" s="129"/>
      <c r="T128" s="129"/>
      <c r="U128" s="129"/>
    </row>
    <row r="129" spans="2:21" ht="15.6" x14ac:dyDescent="0.3">
      <c r="B129" s="291"/>
      <c r="C129" s="284"/>
      <c r="D129" s="284"/>
      <c r="E129" s="286"/>
      <c r="F129" s="286"/>
      <c r="G129" s="328"/>
      <c r="H129" s="129"/>
      <c r="I129" s="129"/>
      <c r="J129" s="129"/>
      <c r="K129" s="129"/>
      <c r="L129" s="129"/>
      <c r="M129" s="129"/>
      <c r="N129" s="129"/>
      <c r="O129" s="129"/>
      <c r="P129" s="129"/>
      <c r="Q129" s="129"/>
      <c r="R129" s="129"/>
      <c r="S129" s="129"/>
      <c r="T129" s="129"/>
      <c r="U129" s="129"/>
    </row>
    <row r="130" spans="2:21" ht="15.6" x14ac:dyDescent="0.3">
      <c r="B130" s="291"/>
      <c r="C130" s="299"/>
      <c r="D130" s="284"/>
      <c r="E130" s="286"/>
      <c r="F130" s="286"/>
      <c r="G130" s="328"/>
      <c r="H130" s="129"/>
      <c r="I130" s="129"/>
      <c r="J130" s="129"/>
      <c r="K130" s="129"/>
      <c r="L130" s="129"/>
      <c r="M130" s="129"/>
      <c r="N130" s="129"/>
      <c r="O130" s="129"/>
      <c r="P130" s="129"/>
      <c r="Q130" s="129"/>
      <c r="R130" s="129"/>
      <c r="S130" s="129"/>
      <c r="T130" s="129"/>
      <c r="U130" s="129"/>
    </row>
    <row r="131" spans="2:21" ht="15.6" x14ac:dyDescent="0.3">
      <c r="B131" s="291"/>
      <c r="C131" s="299"/>
      <c r="D131" s="284"/>
      <c r="E131" s="286"/>
      <c r="F131" s="286"/>
      <c r="G131" s="328"/>
      <c r="H131" s="129"/>
      <c r="I131" s="129"/>
      <c r="J131" s="129"/>
      <c r="K131" s="129"/>
      <c r="L131" s="129"/>
      <c r="M131" s="129"/>
      <c r="N131" s="129"/>
      <c r="O131" s="129"/>
      <c r="P131" s="129"/>
      <c r="Q131" s="129"/>
      <c r="R131" s="129"/>
      <c r="S131" s="129"/>
      <c r="T131" s="129"/>
      <c r="U131" s="129"/>
    </row>
    <row r="132" spans="2:21" ht="15.6" x14ac:dyDescent="0.3">
      <c r="B132" s="291"/>
      <c r="C132" s="299"/>
      <c r="D132" s="284"/>
      <c r="E132" s="286"/>
      <c r="F132" s="286"/>
      <c r="G132" s="328"/>
      <c r="H132" s="129"/>
      <c r="I132" s="129"/>
      <c r="J132" s="129"/>
      <c r="K132" s="129"/>
      <c r="L132" s="129"/>
      <c r="M132" s="129"/>
      <c r="N132" s="129"/>
      <c r="O132" s="129"/>
      <c r="P132" s="129"/>
      <c r="Q132" s="129"/>
      <c r="R132" s="129"/>
      <c r="S132" s="129"/>
      <c r="T132" s="129"/>
      <c r="U132" s="129"/>
    </row>
    <row r="133" spans="2:21" ht="15.6" x14ac:dyDescent="0.3">
      <c r="B133" s="291"/>
      <c r="C133" s="284"/>
      <c r="D133" s="284"/>
      <c r="E133" s="286"/>
      <c r="F133" s="286"/>
      <c r="G133" s="328"/>
      <c r="H133" s="129"/>
      <c r="I133" s="129"/>
      <c r="J133" s="129"/>
      <c r="K133" s="129"/>
      <c r="L133" s="129"/>
      <c r="M133" s="129"/>
      <c r="N133" s="129"/>
      <c r="O133" s="129"/>
      <c r="P133" s="129"/>
      <c r="Q133" s="129"/>
      <c r="R133" s="129"/>
      <c r="S133" s="129"/>
      <c r="T133" s="129"/>
      <c r="U133" s="129"/>
    </row>
    <row r="134" spans="2:21" ht="15.6" x14ac:dyDescent="0.3">
      <c r="B134" s="291"/>
      <c r="C134" s="284"/>
      <c r="D134" s="284"/>
      <c r="E134" s="286"/>
      <c r="F134" s="286"/>
      <c r="G134" s="328"/>
      <c r="H134" s="129"/>
      <c r="I134" s="129"/>
      <c r="J134" s="129"/>
      <c r="K134" s="129"/>
      <c r="L134" s="129"/>
      <c r="M134" s="129"/>
      <c r="N134" s="129"/>
      <c r="O134" s="129"/>
      <c r="P134" s="129"/>
      <c r="Q134" s="129"/>
      <c r="R134" s="129"/>
      <c r="S134" s="129"/>
      <c r="T134" s="129"/>
      <c r="U134" s="129"/>
    </row>
    <row r="135" spans="2:21" ht="15.6" x14ac:dyDescent="0.3">
      <c r="B135" s="291"/>
      <c r="C135" s="284"/>
      <c r="D135" s="284"/>
      <c r="E135" s="286"/>
      <c r="F135" s="286"/>
      <c r="G135" s="328"/>
      <c r="H135" s="129"/>
      <c r="I135" s="129"/>
      <c r="J135" s="129"/>
      <c r="K135" s="129"/>
      <c r="L135" s="129"/>
      <c r="M135" s="129"/>
      <c r="N135" s="129"/>
      <c r="O135" s="129"/>
      <c r="P135" s="129"/>
      <c r="Q135" s="129"/>
      <c r="R135" s="129"/>
      <c r="S135" s="129"/>
      <c r="T135" s="129"/>
      <c r="U135" s="129"/>
    </row>
    <row r="136" spans="2:21" ht="15.6" x14ac:dyDescent="0.3">
      <c r="B136" s="291"/>
      <c r="C136" s="284"/>
      <c r="D136" s="284"/>
      <c r="E136" s="286"/>
      <c r="F136" s="286"/>
      <c r="G136" s="328"/>
      <c r="H136" s="129"/>
      <c r="I136" s="129"/>
      <c r="J136" s="129"/>
      <c r="K136" s="129"/>
      <c r="L136" s="129"/>
      <c r="M136" s="129"/>
      <c r="N136" s="129"/>
      <c r="O136" s="129"/>
      <c r="P136" s="129"/>
      <c r="Q136" s="129"/>
      <c r="R136" s="129"/>
      <c r="S136" s="129"/>
      <c r="T136" s="129"/>
      <c r="U136" s="129"/>
    </row>
    <row r="137" spans="2:21" ht="15.6" x14ac:dyDescent="0.3">
      <c r="B137" s="291"/>
      <c r="C137" s="284"/>
      <c r="D137" s="284"/>
      <c r="E137" s="286"/>
      <c r="F137" s="286"/>
      <c r="G137" s="328"/>
      <c r="H137" s="129"/>
      <c r="I137" s="129"/>
      <c r="J137" s="129"/>
      <c r="K137" s="129"/>
      <c r="L137" s="129"/>
      <c r="M137" s="129"/>
      <c r="N137" s="129"/>
      <c r="O137" s="129"/>
      <c r="P137" s="129"/>
      <c r="Q137" s="129"/>
      <c r="R137" s="129"/>
      <c r="S137" s="129"/>
      <c r="T137" s="129"/>
      <c r="U137" s="129"/>
    </row>
    <row r="138" spans="2:21" ht="15.6" x14ac:dyDescent="0.3">
      <c r="B138" s="291"/>
      <c r="C138" s="197"/>
      <c r="D138" s="197"/>
      <c r="E138" s="285"/>
      <c r="F138" s="286"/>
      <c r="G138" s="328"/>
      <c r="H138" s="129"/>
      <c r="I138" s="129"/>
      <c r="J138" s="129"/>
      <c r="K138" s="129"/>
      <c r="L138" s="129"/>
      <c r="M138" s="129"/>
      <c r="N138" s="129"/>
      <c r="O138" s="129"/>
      <c r="P138" s="129"/>
      <c r="Q138" s="129"/>
      <c r="R138" s="129"/>
      <c r="S138" s="129"/>
      <c r="T138" s="129"/>
      <c r="U138" s="129"/>
    </row>
    <row r="139" spans="2:21" ht="15.6" x14ac:dyDescent="0.3">
      <c r="B139" s="291"/>
      <c r="C139" s="284"/>
      <c r="D139" s="284"/>
      <c r="E139" s="286"/>
      <c r="F139" s="286"/>
      <c r="G139" s="328"/>
      <c r="H139" s="129"/>
      <c r="I139" s="129"/>
      <c r="J139" s="129"/>
      <c r="K139" s="129"/>
      <c r="L139" s="129"/>
      <c r="M139" s="129"/>
      <c r="N139" s="129"/>
      <c r="O139" s="129"/>
      <c r="P139" s="129"/>
      <c r="Q139" s="129"/>
      <c r="R139" s="129"/>
      <c r="S139" s="129"/>
      <c r="T139" s="129"/>
      <c r="U139" s="129"/>
    </row>
    <row r="140" spans="2:21" ht="15.6" x14ac:dyDescent="0.3">
      <c r="B140" s="291"/>
      <c r="C140" s="284"/>
      <c r="D140" s="284"/>
      <c r="E140" s="286"/>
      <c r="F140" s="286"/>
      <c r="G140" s="328"/>
      <c r="H140" s="129"/>
      <c r="I140" s="129"/>
      <c r="J140" s="129"/>
      <c r="K140" s="129"/>
      <c r="L140" s="129"/>
      <c r="M140" s="129"/>
      <c r="N140" s="129"/>
      <c r="O140" s="129"/>
      <c r="P140" s="129"/>
      <c r="Q140" s="129"/>
      <c r="R140" s="129"/>
      <c r="S140" s="129"/>
      <c r="T140" s="129"/>
      <c r="U140" s="129"/>
    </row>
    <row r="141" spans="2:21" ht="15.6" x14ac:dyDescent="0.3">
      <c r="B141" s="291"/>
      <c r="C141" s="284"/>
      <c r="D141" s="284"/>
      <c r="E141" s="286"/>
      <c r="F141" s="286"/>
      <c r="G141" s="328"/>
      <c r="H141" s="129"/>
      <c r="I141" s="129"/>
      <c r="J141" s="129"/>
      <c r="K141" s="129"/>
      <c r="L141" s="129"/>
      <c r="M141" s="129"/>
      <c r="N141" s="129"/>
      <c r="O141" s="129"/>
      <c r="P141" s="129"/>
      <c r="Q141" s="129"/>
      <c r="R141" s="129"/>
      <c r="S141" s="129"/>
      <c r="T141" s="129"/>
      <c r="U141" s="129"/>
    </row>
    <row r="142" spans="2:21" ht="15.6" x14ac:dyDescent="0.3">
      <c r="B142" s="291"/>
      <c r="C142" s="197"/>
      <c r="D142" s="197"/>
      <c r="E142" s="285"/>
      <c r="F142" s="286"/>
      <c r="G142" s="328"/>
      <c r="H142" s="129"/>
      <c r="I142" s="129"/>
      <c r="J142" s="129"/>
      <c r="K142" s="129"/>
      <c r="L142" s="129"/>
      <c r="M142" s="129"/>
      <c r="N142" s="129"/>
      <c r="O142" s="129"/>
      <c r="P142" s="129"/>
      <c r="Q142" s="129"/>
      <c r="R142" s="129"/>
      <c r="S142" s="129"/>
      <c r="T142" s="129"/>
      <c r="U142" s="129"/>
    </row>
    <row r="143" spans="2:21" ht="15.6" x14ac:dyDescent="0.3">
      <c r="B143" s="291"/>
      <c r="C143" s="284"/>
      <c r="D143" s="284"/>
      <c r="E143" s="286"/>
      <c r="F143" s="286"/>
      <c r="G143" s="328"/>
      <c r="H143" s="129"/>
      <c r="I143" s="129"/>
      <c r="J143" s="129"/>
      <c r="K143" s="129"/>
      <c r="L143" s="129"/>
      <c r="M143" s="129"/>
      <c r="N143" s="129"/>
      <c r="O143" s="129"/>
      <c r="P143" s="129"/>
      <c r="Q143" s="129"/>
      <c r="R143" s="129"/>
      <c r="S143" s="129"/>
      <c r="T143" s="129"/>
      <c r="U143" s="129"/>
    </row>
    <row r="144" spans="2:21" ht="15.6" x14ac:dyDescent="0.3">
      <c r="B144" s="291"/>
      <c r="C144" s="284"/>
      <c r="D144" s="284"/>
      <c r="E144" s="286"/>
      <c r="F144" s="286"/>
      <c r="G144" s="328"/>
      <c r="H144" s="129"/>
      <c r="I144" s="129"/>
      <c r="J144" s="129"/>
      <c r="K144" s="129"/>
      <c r="L144" s="129"/>
      <c r="M144" s="129"/>
      <c r="N144" s="129"/>
      <c r="O144" s="129"/>
      <c r="P144" s="129"/>
      <c r="Q144" s="129"/>
      <c r="R144" s="129"/>
      <c r="S144" s="129"/>
      <c r="T144" s="129"/>
      <c r="U144" s="129"/>
    </row>
    <row r="145" spans="2:21" ht="15.6" x14ac:dyDescent="0.3">
      <c r="B145" s="291"/>
      <c r="C145" s="284"/>
      <c r="D145" s="284"/>
      <c r="E145" s="286"/>
      <c r="F145" s="286"/>
      <c r="G145" s="328"/>
      <c r="H145" s="129"/>
      <c r="I145" s="129"/>
      <c r="J145" s="129"/>
      <c r="K145" s="129"/>
      <c r="L145" s="129"/>
      <c r="M145" s="129"/>
      <c r="N145" s="129"/>
      <c r="O145" s="129"/>
      <c r="P145" s="129"/>
      <c r="Q145" s="129"/>
      <c r="R145" s="129"/>
      <c r="S145" s="129"/>
      <c r="T145" s="129"/>
      <c r="U145" s="129"/>
    </row>
    <row r="146" spans="2:21" ht="15.6" x14ac:dyDescent="0.3">
      <c r="B146" s="291"/>
      <c r="C146" s="284"/>
      <c r="D146" s="284"/>
      <c r="E146" s="286"/>
      <c r="F146" s="286"/>
      <c r="G146" s="328"/>
      <c r="H146" s="129"/>
      <c r="I146" s="129"/>
      <c r="J146" s="129"/>
      <c r="K146" s="129"/>
      <c r="L146" s="129"/>
      <c r="M146" s="129"/>
      <c r="N146" s="129"/>
      <c r="O146" s="129"/>
      <c r="P146" s="129"/>
      <c r="Q146" s="129"/>
      <c r="R146" s="129"/>
      <c r="S146" s="129"/>
      <c r="T146" s="129"/>
      <c r="U146" s="129"/>
    </row>
    <row r="147" spans="2:21" ht="15.6" x14ac:dyDescent="0.3">
      <c r="B147" s="291"/>
      <c r="C147" s="284"/>
      <c r="D147" s="284"/>
      <c r="E147" s="286"/>
      <c r="F147" s="286"/>
      <c r="G147" s="328"/>
      <c r="H147" s="129"/>
      <c r="I147" s="129"/>
      <c r="J147" s="129"/>
      <c r="K147" s="129"/>
      <c r="L147" s="129"/>
      <c r="M147" s="129"/>
      <c r="N147" s="129"/>
      <c r="O147" s="129"/>
      <c r="P147" s="129"/>
      <c r="Q147" s="129"/>
      <c r="R147" s="129"/>
      <c r="S147" s="129"/>
      <c r="T147" s="129"/>
      <c r="U147" s="129"/>
    </row>
    <row r="148" spans="2:21" ht="15.6" x14ac:dyDescent="0.3">
      <c r="B148" s="291"/>
      <c r="C148" s="284"/>
      <c r="D148" s="284"/>
      <c r="E148" s="286"/>
      <c r="F148" s="286"/>
      <c r="G148" s="328"/>
      <c r="H148" s="129"/>
      <c r="I148" s="129"/>
      <c r="J148" s="129"/>
      <c r="K148" s="129"/>
      <c r="L148" s="129"/>
      <c r="M148" s="129"/>
      <c r="N148" s="129"/>
      <c r="O148" s="129"/>
      <c r="P148" s="129"/>
      <c r="Q148" s="129"/>
      <c r="R148" s="129"/>
      <c r="S148" s="129"/>
      <c r="T148" s="129"/>
      <c r="U148" s="129"/>
    </row>
    <row r="149" spans="2:21" ht="15.6" x14ac:dyDescent="0.3">
      <c r="B149" s="291"/>
      <c r="C149" s="284"/>
      <c r="D149" s="284"/>
      <c r="E149" s="286"/>
      <c r="F149" s="286"/>
      <c r="G149" s="328"/>
      <c r="H149" s="129"/>
      <c r="I149" s="129"/>
      <c r="J149" s="129"/>
      <c r="K149" s="129"/>
      <c r="L149" s="129"/>
      <c r="M149" s="129"/>
      <c r="N149" s="129"/>
      <c r="O149" s="129"/>
      <c r="P149" s="129"/>
      <c r="Q149" s="129"/>
      <c r="R149" s="129"/>
      <c r="S149" s="129"/>
      <c r="T149" s="129"/>
      <c r="U149" s="129"/>
    </row>
    <row r="150" spans="2:21" ht="15.6" x14ac:dyDescent="0.3">
      <c r="B150" s="291"/>
      <c r="C150" s="284"/>
      <c r="D150" s="284"/>
      <c r="E150" s="286"/>
      <c r="F150" s="286"/>
      <c r="G150" s="328"/>
      <c r="H150" s="129"/>
      <c r="I150" s="129"/>
      <c r="J150" s="129"/>
      <c r="K150" s="129"/>
      <c r="L150" s="129"/>
      <c r="M150" s="129"/>
      <c r="N150" s="129"/>
      <c r="O150" s="129"/>
      <c r="P150" s="129"/>
      <c r="Q150" s="129"/>
      <c r="R150" s="129"/>
      <c r="S150" s="129"/>
      <c r="T150" s="129"/>
      <c r="U150" s="129"/>
    </row>
    <row r="151" spans="2:21" ht="15.6" x14ac:dyDescent="0.3">
      <c r="B151" s="291"/>
      <c r="C151" s="284"/>
      <c r="D151" s="284"/>
      <c r="E151" s="286"/>
      <c r="F151" s="286"/>
      <c r="G151" s="328"/>
      <c r="H151" s="129"/>
      <c r="I151" s="129"/>
      <c r="J151" s="129"/>
      <c r="K151" s="129"/>
      <c r="L151" s="129"/>
      <c r="M151" s="129"/>
      <c r="N151" s="129"/>
      <c r="O151" s="129"/>
      <c r="P151" s="129"/>
      <c r="Q151" s="129"/>
      <c r="R151" s="129"/>
      <c r="S151" s="129"/>
      <c r="T151" s="129"/>
      <c r="U151" s="129"/>
    </row>
    <row r="152" spans="2:21" ht="15.6" x14ac:dyDescent="0.3">
      <c r="B152" s="291"/>
      <c r="C152" s="284"/>
      <c r="D152" s="284"/>
      <c r="E152" s="286"/>
      <c r="F152" s="286"/>
      <c r="G152" s="328"/>
      <c r="H152" s="129"/>
      <c r="I152" s="129"/>
      <c r="J152" s="129"/>
      <c r="K152" s="129"/>
      <c r="L152" s="129"/>
      <c r="M152" s="129"/>
      <c r="N152" s="129"/>
      <c r="O152" s="129"/>
      <c r="P152" s="129"/>
      <c r="Q152" s="129"/>
      <c r="R152" s="129"/>
      <c r="S152" s="129"/>
      <c r="T152" s="129"/>
      <c r="U152" s="129"/>
    </row>
    <row r="153" spans="2:21" ht="15.6" x14ac:dyDescent="0.3">
      <c r="B153" s="291"/>
      <c r="C153" s="284"/>
      <c r="D153" s="284"/>
      <c r="E153" s="286"/>
      <c r="F153" s="286"/>
      <c r="G153" s="328"/>
      <c r="H153" s="129"/>
      <c r="I153" s="129"/>
      <c r="J153" s="129"/>
      <c r="K153" s="129"/>
      <c r="L153" s="129"/>
      <c r="M153" s="129"/>
      <c r="N153" s="129"/>
      <c r="O153" s="129"/>
      <c r="P153" s="129"/>
      <c r="Q153" s="129"/>
      <c r="R153" s="129"/>
      <c r="S153" s="129"/>
      <c r="T153" s="129"/>
      <c r="U153" s="129"/>
    </row>
    <row r="154" spans="2:21" ht="15.6" x14ac:dyDescent="0.3">
      <c r="B154" s="291"/>
      <c r="C154" s="284"/>
      <c r="D154" s="284"/>
      <c r="E154" s="286"/>
      <c r="F154" s="286"/>
      <c r="G154" s="328"/>
      <c r="H154" s="129"/>
      <c r="I154" s="129"/>
      <c r="J154" s="129"/>
      <c r="K154" s="129"/>
      <c r="L154" s="129"/>
      <c r="M154" s="129"/>
      <c r="N154" s="129"/>
      <c r="O154" s="129"/>
      <c r="P154" s="129"/>
      <c r="Q154" s="129"/>
      <c r="R154" s="129"/>
      <c r="S154" s="129"/>
      <c r="T154" s="129"/>
      <c r="U154" s="129"/>
    </row>
    <row r="155" spans="2:21" ht="15.6" x14ac:dyDescent="0.3">
      <c r="B155" s="291"/>
      <c r="C155" s="284"/>
      <c r="D155" s="284"/>
      <c r="E155" s="286"/>
      <c r="F155" s="286"/>
      <c r="G155" s="328"/>
      <c r="H155" s="129"/>
      <c r="I155" s="129"/>
      <c r="J155" s="129"/>
      <c r="K155" s="129"/>
      <c r="L155" s="129"/>
      <c r="M155" s="129"/>
      <c r="N155" s="129"/>
      <c r="O155" s="129"/>
      <c r="P155" s="129"/>
      <c r="Q155" s="129"/>
      <c r="R155" s="129"/>
      <c r="S155" s="129"/>
      <c r="T155" s="129"/>
      <c r="U155" s="129"/>
    </row>
    <row r="156" spans="2:21" ht="15.6" x14ac:dyDescent="0.3">
      <c r="B156" s="291"/>
      <c r="C156" s="284"/>
      <c r="D156" s="284"/>
      <c r="E156" s="286"/>
      <c r="F156" s="286"/>
      <c r="G156" s="328"/>
      <c r="H156" s="129"/>
      <c r="I156" s="129"/>
      <c r="J156" s="129"/>
      <c r="K156" s="129"/>
      <c r="L156" s="129"/>
      <c r="M156" s="129"/>
      <c r="N156" s="129"/>
      <c r="O156" s="129"/>
      <c r="P156" s="129"/>
      <c r="Q156" s="129"/>
      <c r="R156" s="129"/>
      <c r="S156" s="129"/>
      <c r="T156" s="129"/>
      <c r="U156" s="129"/>
    </row>
    <row r="157" spans="2:21" ht="15.6" x14ac:dyDescent="0.3">
      <c r="B157" s="291"/>
      <c r="C157" s="284"/>
      <c r="D157" s="284"/>
      <c r="E157" s="286"/>
      <c r="F157" s="286"/>
      <c r="G157" s="129"/>
      <c r="H157" s="129"/>
      <c r="I157" s="129"/>
      <c r="J157" s="129"/>
      <c r="K157" s="129"/>
      <c r="L157" s="129"/>
      <c r="M157" s="129"/>
      <c r="N157" s="129"/>
      <c r="O157" s="129"/>
      <c r="P157" s="129"/>
      <c r="Q157" s="129"/>
      <c r="R157" s="129"/>
      <c r="S157" s="129"/>
      <c r="T157" s="129"/>
      <c r="U157" s="129"/>
    </row>
    <row r="158" spans="2:21" ht="15.6" x14ac:dyDescent="0.3">
      <c r="B158" s="291"/>
      <c r="C158" s="284"/>
      <c r="D158" s="284"/>
      <c r="E158" s="286"/>
      <c r="F158" s="286"/>
      <c r="G158" s="129"/>
      <c r="H158" s="129"/>
      <c r="I158" s="129"/>
      <c r="J158" s="129"/>
      <c r="K158" s="129"/>
      <c r="L158" s="129"/>
      <c r="M158" s="129"/>
      <c r="N158" s="129"/>
      <c r="O158" s="129"/>
      <c r="P158" s="129"/>
      <c r="Q158" s="129"/>
      <c r="R158" s="129"/>
      <c r="S158" s="129"/>
      <c r="T158" s="129"/>
      <c r="U158" s="129"/>
    </row>
    <row r="159" spans="2:21" ht="15.6" x14ac:dyDescent="0.3">
      <c r="B159" s="291"/>
      <c r="C159" s="299"/>
      <c r="D159" s="284"/>
      <c r="E159" s="286"/>
      <c r="F159" s="286"/>
      <c r="G159" s="129"/>
      <c r="H159" s="129"/>
      <c r="I159" s="129"/>
      <c r="J159" s="129"/>
      <c r="K159" s="129"/>
      <c r="L159" s="129"/>
      <c r="M159" s="129"/>
      <c r="N159" s="129"/>
      <c r="O159" s="129"/>
      <c r="P159" s="129"/>
      <c r="Q159" s="129"/>
      <c r="R159" s="129"/>
      <c r="S159" s="129"/>
      <c r="T159" s="129"/>
      <c r="U159" s="129"/>
    </row>
    <row r="160" spans="2:21" ht="15.6" x14ac:dyDescent="0.3">
      <c r="B160" s="291"/>
      <c r="C160" s="284"/>
      <c r="D160" s="284"/>
      <c r="E160" s="286"/>
      <c r="F160" s="286"/>
      <c r="G160" s="129"/>
      <c r="H160" s="129"/>
      <c r="I160" s="129"/>
      <c r="J160" s="129"/>
      <c r="K160" s="129"/>
      <c r="L160" s="129"/>
      <c r="M160" s="129"/>
      <c r="N160" s="129"/>
      <c r="O160" s="129"/>
      <c r="P160" s="129"/>
      <c r="Q160" s="129"/>
      <c r="R160" s="129"/>
      <c r="S160" s="129"/>
      <c r="T160" s="129"/>
      <c r="U160" s="129"/>
    </row>
    <row r="161" spans="2:21" ht="15.6" x14ac:dyDescent="0.3">
      <c r="B161" s="291"/>
      <c r="C161" s="284"/>
      <c r="D161" s="284"/>
      <c r="E161" s="170"/>
      <c r="F161" s="286"/>
      <c r="G161" s="129"/>
      <c r="H161" s="129"/>
      <c r="I161" s="129"/>
      <c r="J161" s="129"/>
      <c r="K161" s="129"/>
      <c r="L161" s="129"/>
      <c r="M161" s="129"/>
      <c r="N161" s="129"/>
      <c r="O161" s="129"/>
      <c r="P161" s="129"/>
      <c r="Q161" s="129"/>
      <c r="R161" s="129"/>
      <c r="S161" s="129"/>
      <c r="T161" s="129"/>
      <c r="U161" s="129"/>
    </row>
    <row r="162" spans="2:21" ht="15.6" x14ac:dyDescent="0.3">
      <c r="B162" s="291"/>
      <c r="C162" s="170"/>
      <c r="D162" s="129"/>
      <c r="E162" s="170"/>
      <c r="F162" s="170"/>
      <c r="G162" s="129"/>
      <c r="H162" s="129"/>
      <c r="I162" s="129"/>
      <c r="J162" s="129"/>
      <c r="K162" s="129"/>
      <c r="L162" s="129"/>
      <c r="M162" s="129"/>
      <c r="N162" s="129"/>
      <c r="O162" s="129"/>
      <c r="P162" s="129"/>
      <c r="Q162" s="129"/>
      <c r="R162" s="129"/>
      <c r="S162" s="129"/>
      <c r="T162" s="129"/>
      <c r="U162" s="129"/>
    </row>
    <row r="163" spans="2:21" ht="15.6" x14ac:dyDescent="0.3">
      <c r="B163" s="291"/>
      <c r="C163" s="129"/>
      <c r="D163" s="129"/>
      <c r="E163" s="129"/>
      <c r="F163" s="129"/>
      <c r="G163" s="129"/>
      <c r="H163" s="129"/>
      <c r="I163" s="129"/>
      <c r="J163" s="129"/>
      <c r="K163" s="129"/>
      <c r="L163" s="129"/>
      <c r="M163" s="129"/>
      <c r="N163" s="129"/>
      <c r="O163" s="129"/>
      <c r="P163" s="129"/>
      <c r="Q163" s="129"/>
      <c r="R163" s="129"/>
      <c r="S163" s="129"/>
      <c r="T163" s="129"/>
      <c r="U163" s="129"/>
    </row>
    <row r="164" spans="2:21" ht="15.6" x14ac:dyDescent="0.3">
      <c r="B164" s="291"/>
      <c r="C164" s="170"/>
      <c r="D164" s="129"/>
      <c r="E164" s="129"/>
      <c r="F164" s="129"/>
      <c r="G164" s="129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29"/>
      <c r="S164" s="129"/>
      <c r="T164" s="129"/>
      <c r="U164" s="129"/>
    </row>
    <row r="165" spans="2:21" ht="15.6" x14ac:dyDescent="0.3">
      <c r="B165" s="291"/>
      <c r="C165" s="129"/>
      <c r="D165" s="129"/>
      <c r="E165" s="129"/>
      <c r="F165" s="129"/>
      <c r="G165" s="129"/>
      <c r="H165" s="129"/>
      <c r="I165" s="129"/>
      <c r="J165" s="129"/>
      <c r="K165" s="129"/>
      <c r="L165" s="129"/>
      <c r="M165" s="129"/>
      <c r="N165" s="129"/>
      <c r="O165" s="129"/>
      <c r="P165" s="129"/>
      <c r="Q165" s="129"/>
      <c r="R165" s="129"/>
      <c r="S165" s="129"/>
      <c r="T165" s="129"/>
      <c r="U165" s="129"/>
    </row>
    <row r="166" spans="2:21" ht="15.6" x14ac:dyDescent="0.3">
      <c r="B166" s="291"/>
      <c r="C166" s="284"/>
      <c r="D166" s="314"/>
      <c r="E166" s="170"/>
      <c r="F166" s="286"/>
      <c r="G166" s="129"/>
      <c r="H166" s="170"/>
      <c r="I166" s="129"/>
      <c r="J166" s="129"/>
      <c r="K166" s="129"/>
      <c r="L166" s="129"/>
      <c r="M166" s="129"/>
      <c r="N166" s="129"/>
      <c r="O166" s="129"/>
      <c r="P166" s="129"/>
      <c r="Q166" s="129"/>
      <c r="R166" s="129"/>
      <c r="S166" s="129"/>
      <c r="T166" s="129"/>
      <c r="U166" s="129"/>
    </row>
    <row r="167" spans="2:21" ht="15.6" x14ac:dyDescent="0.3">
      <c r="B167" s="291"/>
      <c r="C167" s="284"/>
      <c r="D167" s="314"/>
      <c r="E167" s="170"/>
      <c r="F167" s="286"/>
      <c r="G167" s="129"/>
      <c r="H167" s="170"/>
      <c r="I167" s="129"/>
      <c r="J167" s="129"/>
      <c r="K167" s="129"/>
      <c r="L167" s="129"/>
      <c r="M167" s="129"/>
      <c r="N167" s="129"/>
      <c r="O167" s="129"/>
      <c r="P167" s="129"/>
      <c r="Q167" s="129"/>
      <c r="R167" s="129"/>
      <c r="S167" s="129"/>
      <c r="T167" s="129"/>
      <c r="U167" s="129"/>
    </row>
    <row r="168" spans="2:21" ht="15.6" x14ac:dyDescent="0.3">
      <c r="B168" s="291"/>
      <c r="C168" s="284"/>
      <c r="D168" s="314"/>
      <c r="E168" s="170"/>
      <c r="F168" s="329"/>
      <c r="G168" s="129"/>
      <c r="H168" s="129"/>
      <c r="I168" s="129"/>
      <c r="J168" s="129"/>
      <c r="K168" s="129"/>
      <c r="L168" s="129"/>
      <c r="M168" s="129"/>
      <c r="N168" s="129"/>
      <c r="O168" s="129"/>
      <c r="P168" s="129"/>
      <c r="Q168" s="129"/>
      <c r="R168" s="129"/>
      <c r="S168" s="129"/>
      <c r="T168" s="129"/>
      <c r="U168" s="129"/>
    </row>
    <row r="169" spans="2:21" ht="15.6" x14ac:dyDescent="0.3">
      <c r="B169" s="291"/>
      <c r="C169" s="284"/>
      <c r="D169" s="314"/>
      <c r="E169" s="170"/>
      <c r="F169" s="286"/>
      <c r="G169" s="129"/>
      <c r="H169" s="129"/>
      <c r="I169" s="129"/>
      <c r="J169" s="129"/>
      <c r="K169" s="129"/>
      <c r="L169" s="129"/>
      <c r="M169" s="129"/>
      <c r="N169" s="129"/>
      <c r="O169" s="129"/>
      <c r="P169" s="129"/>
      <c r="Q169" s="129"/>
      <c r="R169" s="129"/>
      <c r="S169" s="129"/>
      <c r="T169" s="129"/>
      <c r="U169" s="129"/>
    </row>
    <row r="170" spans="2:21" ht="15.6" x14ac:dyDescent="0.3">
      <c r="B170" s="291"/>
      <c r="C170" s="284"/>
      <c r="D170" s="314"/>
      <c r="E170" s="170"/>
      <c r="F170" s="284"/>
      <c r="G170" s="129"/>
      <c r="H170" s="129"/>
      <c r="I170" s="129"/>
      <c r="J170" s="129"/>
      <c r="K170" s="129"/>
      <c r="L170" s="129"/>
      <c r="M170" s="129"/>
      <c r="N170" s="129"/>
      <c r="O170" s="129"/>
      <c r="P170" s="129"/>
      <c r="Q170" s="129"/>
      <c r="R170" s="129"/>
      <c r="S170" s="129"/>
      <c r="T170" s="129"/>
      <c r="U170" s="129"/>
    </row>
    <row r="171" spans="2:21" ht="15.6" x14ac:dyDescent="0.3">
      <c r="B171" s="291"/>
      <c r="C171" s="284"/>
      <c r="D171" s="314"/>
      <c r="E171" s="170"/>
      <c r="F171" s="286"/>
      <c r="G171" s="129"/>
      <c r="H171" s="129"/>
      <c r="I171" s="129"/>
      <c r="J171" s="129"/>
      <c r="K171" s="129"/>
      <c r="L171" s="129"/>
      <c r="M171" s="129"/>
      <c r="N171" s="129"/>
      <c r="O171" s="129"/>
      <c r="P171" s="129"/>
      <c r="Q171" s="129"/>
      <c r="R171" s="129"/>
      <c r="S171" s="129"/>
      <c r="T171" s="129"/>
      <c r="U171" s="129"/>
    </row>
    <row r="172" spans="2:21" ht="15.6" x14ac:dyDescent="0.3">
      <c r="B172" s="291"/>
      <c r="C172" s="284"/>
      <c r="D172" s="314"/>
      <c r="E172" s="170"/>
      <c r="F172" s="286"/>
      <c r="G172" s="129"/>
      <c r="H172" s="129"/>
      <c r="I172" s="129"/>
      <c r="J172" s="129"/>
      <c r="K172" s="129"/>
      <c r="L172" s="129"/>
      <c r="M172" s="129"/>
      <c r="N172" s="129"/>
      <c r="O172" s="129"/>
      <c r="P172" s="129"/>
      <c r="Q172" s="129"/>
      <c r="R172" s="129"/>
      <c r="S172" s="129"/>
      <c r="T172" s="129"/>
      <c r="U172" s="129"/>
    </row>
    <row r="173" spans="2:21" ht="15.6" x14ac:dyDescent="0.3">
      <c r="B173" s="291"/>
      <c r="C173" s="284"/>
      <c r="D173" s="314"/>
      <c r="E173" s="170"/>
      <c r="F173" s="284"/>
      <c r="G173" s="129"/>
      <c r="H173" s="170"/>
      <c r="I173" s="129"/>
      <c r="J173" s="129"/>
      <c r="K173" s="129"/>
      <c r="L173" s="129"/>
      <c r="M173" s="129"/>
      <c r="N173" s="129"/>
      <c r="O173" s="129"/>
      <c r="P173" s="129"/>
      <c r="Q173" s="129"/>
      <c r="R173" s="129"/>
      <c r="S173" s="129"/>
      <c r="T173" s="129"/>
      <c r="U173" s="129"/>
    </row>
    <row r="174" spans="2:21" ht="15.6" x14ac:dyDescent="0.3">
      <c r="B174" s="291"/>
      <c r="C174" s="284"/>
      <c r="D174" s="314"/>
      <c r="E174" s="170"/>
      <c r="F174" s="284"/>
      <c r="G174" s="129"/>
      <c r="H174" s="170"/>
      <c r="I174" s="129"/>
      <c r="J174" s="129"/>
      <c r="K174" s="129"/>
      <c r="L174" s="129"/>
      <c r="M174" s="129"/>
      <c r="N174" s="129"/>
      <c r="O174" s="129"/>
      <c r="P174" s="129"/>
      <c r="Q174" s="129"/>
      <c r="R174" s="129"/>
      <c r="S174" s="129"/>
      <c r="T174" s="129"/>
      <c r="U174" s="129"/>
    </row>
    <row r="175" spans="2:21" ht="15.6" x14ac:dyDescent="0.3">
      <c r="B175" s="291"/>
      <c r="C175" s="284"/>
      <c r="D175" s="314"/>
      <c r="E175" s="170"/>
      <c r="F175" s="284"/>
      <c r="G175" s="129"/>
      <c r="H175" s="129"/>
      <c r="I175" s="129"/>
      <c r="J175" s="129"/>
      <c r="K175" s="129"/>
      <c r="L175" s="129"/>
      <c r="M175" s="129"/>
      <c r="N175" s="129"/>
      <c r="O175" s="129"/>
      <c r="P175" s="129"/>
      <c r="Q175" s="129"/>
      <c r="R175" s="129"/>
      <c r="S175" s="129"/>
      <c r="T175" s="129"/>
      <c r="U175" s="129"/>
    </row>
    <row r="176" spans="2:21" ht="15.6" x14ac:dyDescent="0.3">
      <c r="B176" s="291"/>
      <c r="C176" s="284"/>
      <c r="D176" s="314"/>
      <c r="E176" s="170"/>
      <c r="F176" s="284"/>
      <c r="G176" s="129"/>
      <c r="H176" s="129"/>
      <c r="I176" s="129"/>
      <c r="J176" s="129"/>
      <c r="K176" s="129"/>
      <c r="L176" s="129"/>
      <c r="M176" s="129"/>
      <c r="N176" s="129"/>
      <c r="O176" s="129"/>
      <c r="P176" s="129"/>
      <c r="Q176" s="129"/>
      <c r="R176" s="129"/>
      <c r="S176" s="129"/>
      <c r="T176" s="129"/>
      <c r="U176" s="129"/>
    </row>
    <row r="177" spans="2:21" ht="15.6" x14ac:dyDescent="0.3">
      <c r="B177" s="291"/>
      <c r="C177" s="284"/>
      <c r="D177" s="314"/>
      <c r="E177" s="170"/>
      <c r="F177" s="284"/>
      <c r="G177" s="129"/>
      <c r="H177" s="129"/>
      <c r="I177" s="129"/>
      <c r="J177" s="129"/>
      <c r="K177" s="129"/>
      <c r="L177" s="129"/>
      <c r="M177" s="129"/>
      <c r="N177" s="129"/>
      <c r="O177" s="129"/>
      <c r="P177" s="129"/>
      <c r="Q177" s="129"/>
      <c r="R177" s="129"/>
      <c r="S177" s="129"/>
      <c r="T177" s="129"/>
      <c r="U177" s="129"/>
    </row>
    <row r="178" spans="2:21" ht="15.6" x14ac:dyDescent="0.3">
      <c r="B178" s="291"/>
      <c r="C178" s="284"/>
      <c r="D178" s="314"/>
      <c r="E178" s="170"/>
      <c r="F178" s="284"/>
      <c r="G178" s="129"/>
      <c r="H178" s="170"/>
      <c r="I178" s="129"/>
      <c r="J178" s="129"/>
      <c r="K178" s="129"/>
      <c r="L178" s="129"/>
      <c r="M178" s="129"/>
      <c r="N178" s="129"/>
      <c r="O178" s="129"/>
      <c r="P178" s="129"/>
      <c r="Q178" s="129"/>
      <c r="R178" s="129"/>
      <c r="S178" s="129"/>
      <c r="T178" s="129"/>
      <c r="U178" s="129"/>
    </row>
    <row r="179" spans="2:21" ht="15.6" x14ac:dyDescent="0.3">
      <c r="B179" s="291"/>
      <c r="C179" s="284"/>
      <c r="D179" s="314"/>
      <c r="E179" s="170"/>
      <c r="F179" s="284"/>
      <c r="G179" s="129"/>
      <c r="H179" s="129"/>
      <c r="I179" s="129"/>
      <c r="J179" s="129"/>
      <c r="K179" s="129"/>
      <c r="L179" s="129"/>
      <c r="M179" s="129"/>
      <c r="N179" s="129"/>
      <c r="O179" s="129"/>
      <c r="P179" s="129"/>
      <c r="Q179" s="129"/>
      <c r="R179" s="129"/>
      <c r="S179" s="129"/>
      <c r="T179" s="129"/>
      <c r="U179" s="129"/>
    </row>
    <row r="180" spans="2:21" ht="15.6" x14ac:dyDescent="0.3">
      <c r="B180" s="291"/>
      <c r="C180" s="284"/>
      <c r="D180" s="314"/>
      <c r="E180" s="170"/>
      <c r="F180" s="284"/>
      <c r="G180" s="129"/>
      <c r="H180" s="129"/>
      <c r="I180" s="129"/>
      <c r="J180" s="129"/>
      <c r="K180" s="129"/>
      <c r="L180" s="129"/>
      <c r="M180" s="129"/>
      <c r="N180" s="129"/>
      <c r="O180" s="129"/>
      <c r="P180" s="129"/>
      <c r="Q180" s="129"/>
      <c r="R180" s="129"/>
      <c r="S180" s="129"/>
      <c r="T180" s="129"/>
      <c r="U180" s="129"/>
    </row>
    <row r="181" spans="2:21" ht="15.6" x14ac:dyDescent="0.3">
      <c r="B181" s="291"/>
      <c r="C181" s="284"/>
      <c r="D181" s="314"/>
      <c r="E181" s="170"/>
      <c r="F181" s="284"/>
      <c r="G181" s="129"/>
      <c r="H181" s="129"/>
      <c r="I181" s="129"/>
      <c r="J181" s="129"/>
      <c r="K181" s="129"/>
      <c r="L181" s="129"/>
      <c r="M181" s="129"/>
      <c r="N181" s="129"/>
      <c r="O181" s="129"/>
      <c r="P181" s="129"/>
      <c r="Q181" s="129"/>
      <c r="R181" s="129"/>
      <c r="S181" s="129"/>
      <c r="T181" s="129"/>
      <c r="U181" s="129"/>
    </row>
    <row r="182" spans="2:21" ht="15.6" x14ac:dyDescent="0.3">
      <c r="B182" s="291"/>
      <c r="C182" s="284"/>
      <c r="D182" s="314"/>
      <c r="E182" s="170"/>
      <c r="F182" s="284"/>
      <c r="G182" s="129"/>
      <c r="H182" s="170"/>
      <c r="I182" s="129"/>
      <c r="J182" s="129"/>
      <c r="K182" s="129"/>
      <c r="L182" s="129"/>
      <c r="M182" s="129"/>
      <c r="N182" s="129"/>
      <c r="O182" s="129"/>
      <c r="P182" s="129"/>
      <c r="Q182" s="129"/>
      <c r="R182" s="129"/>
      <c r="S182" s="129"/>
      <c r="T182" s="129"/>
      <c r="U182" s="129"/>
    </row>
    <row r="183" spans="2:21" ht="15.6" x14ac:dyDescent="0.3">
      <c r="B183" s="291"/>
      <c r="C183" s="284"/>
      <c r="D183" s="314"/>
      <c r="E183" s="170"/>
      <c r="F183" s="284"/>
      <c r="G183" s="129"/>
      <c r="H183" s="129"/>
      <c r="I183" s="129"/>
      <c r="J183" s="129"/>
      <c r="K183" s="129"/>
      <c r="L183" s="129"/>
      <c r="M183" s="129"/>
      <c r="N183" s="129"/>
      <c r="O183" s="129"/>
      <c r="P183" s="129"/>
      <c r="Q183" s="129"/>
      <c r="R183" s="129"/>
      <c r="S183" s="129"/>
      <c r="T183" s="129"/>
      <c r="U183" s="129"/>
    </row>
    <row r="184" spans="2:21" ht="15.6" x14ac:dyDescent="0.3">
      <c r="B184" s="291"/>
      <c r="C184" s="284"/>
      <c r="D184" s="314"/>
      <c r="E184" s="170"/>
      <c r="F184" s="284"/>
      <c r="G184" s="129"/>
      <c r="H184" s="129"/>
      <c r="I184" s="129"/>
      <c r="J184" s="129"/>
      <c r="K184" s="129"/>
      <c r="L184" s="129"/>
      <c r="M184" s="129"/>
      <c r="N184" s="129"/>
      <c r="O184" s="129"/>
      <c r="P184" s="129"/>
      <c r="Q184" s="129"/>
      <c r="R184" s="129"/>
      <c r="S184" s="129"/>
      <c r="T184" s="129"/>
      <c r="U184" s="129"/>
    </row>
    <row r="185" spans="2:21" ht="15.6" x14ac:dyDescent="0.3">
      <c r="B185" s="291"/>
      <c r="C185" s="284"/>
      <c r="D185" s="314"/>
      <c r="E185" s="170"/>
      <c r="F185" s="284"/>
      <c r="G185" s="129"/>
      <c r="H185" s="129"/>
      <c r="I185" s="129"/>
      <c r="J185" s="129"/>
      <c r="K185" s="129"/>
      <c r="L185" s="129"/>
      <c r="M185" s="129"/>
      <c r="N185" s="129"/>
      <c r="O185" s="129"/>
      <c r="P185" s="129"/>
      <c r="Q185" s="129"/>
      <c r="R185" s="129"/>
      <c r="S185" s="129"/>
      <c r="T185" s="129"/>
      <c r="U185" s="129"/>
    </row>
    <row r="186" spans="2:21" ht="15.6" x14ac:dyDescent="0.3">
      <c r="B186" s="291"/>
      <c r="C186" s="284"/>
      <c r="D186" s="314"/>
      <c r="E186" s="170"/>
      <c r="F186" s="286"/>
      <c r="G186" s="129"/>
      <c r="H186" s="129"/>
      <c r="I186" s="129"/>
      <c r="J186" s="129"/>
      <c r="K186" s="129"/>
      <c r="L186" s="129"/>
      <c r="M186" s="129"/>
      <c r="N186" s="129"/>
      <c r="O186" s="129"/>
      <c r="P186" s="129"/>
      <c r="Q186" s="129"/>
      <c r="R186" s="129"/>
      <c r="S186" s="129"/>
      <c r="T186" s="129"/>
      <c r="U186" s="129"/>
    </row>
    <row r="187" spans="2:21" ht="15.6" x14ac:dyDescent="0.3">
      <c r="B187" s="291"/>
      <c r="C187" s="284"/>
      <c r="D187" s="314"/>
      <c r="E187" s="170"/>
      <c r="F187" s="286"/>
      <c r="G187" s="129"/>
      <c r="H187" s="129"/>
      <c r="I187" s="129"/>
      <c r="J187" s="129"/>
      <c r="K187" s="129"/>
      <c r="L187" s="129"/>
      <c r="M187" s="129"/>
      <c r="N187" s="129"/>
      <c r="O187" s="129"/>
      <c r="P187" s="129"/>
      <c r="Q187" s="129"/>
      <c r="R187" s="129"/>
      <c r="S187" s="129"/>
      <c r="T187" s="129"/>
      <c r="U187" s="129"/>
    </row>
    <row r="188" spans="2:21" ht="15.6" x14ac:dyDescent="0.3">
      <c r="B188" s="291"/>
      <c r="C188" s="284"/>
      <c r="D188" s="314"/>
      <c r="E188" s="170"/>
      <c r="F188" s="286"/>
      <c r="G188" s="129"/>
      <c r="H188" s="129"/>
      <c r="I188" s="129"/>
      <c r="J188" s="129"/>
      <c r="K188" s="129"/>
      <c r="L188" s="129"/>
      <c r="M188" s="129"/>
      <c r="N188" s="129"/>
      <c r="O188" s="129"/>
      <c r="P188" s="129"/>
      <c r="Q188" s="129"/>
      <c r="R188" s="129"/>
      <c r="S188" s="129"/>
      <c r="T188" s="129"/>
      <c r="U188" s="129"/>
    </row>
    <row r="189" spans="2:21" ht="15.6" x14ac:dyDescent="0.3">
      <c r="B189" s="291"/>
      <c r="C189" s="284"/>
      <c r="D189" s="314"/>
      <c r="E189" s="170"/>
      <c r="F189" s="286"/>
      <c r="G189" s="129"/>
      <c r="H189" s="129"/>
      <c r="I189" s="129"/>
      <c r="J189" s="129"/>
      <c r="K189" s="129"/>
      <c r="L189" s="129"/>
      <c r="M189" s="129"/>
      <c r="N189" s="129"/>
      <c r="O189" s="129"/>
      <c r="P189" s="129"/>
      <c r="Q189" s="129"/>
      <c r="R189" s="129"/>
      <c r="S189" s="129"/>
      <c r="T189" s="129"/>
      <c r="U189" s="129"/>
    </row>
    <row r="190" spans="2:21" ht="15.6" x14ac:dyDescent="0.3">
      <c r="B190" s="291"/>
      <c r="C190" s="284"/>
      <c r="D190" s="314"/>
      <c r="E190" s="170"/>
      <c r="F190" s="286"/>
      <c r="G190" s="129"/>
      <c r="H190" s="129"/>
      <c r="I190" s="129"/>
      <c r="J190" s="129"/>
      <c r="K190" s="129"/>
      <c r="L190" s="129"/>
      <c r="M190" s="129"/>
      <c r="N190" s="129"/>
      <c r="O190" s="129"/>
      <c r="P190" s="129"/>
      <c r="Q190" s="129"/>
      <c r="R190" s="129"/>
      <c r="S190" s="129"/>
      <c r="T190" s="129"/>
      <c r="U190" s="129"/>
    </row>
    <row r="191" spans="2:21" ht="15.6" x14ac:dyDescent="0.3">
      <c r="B191" s="291"/>
      <c r="C191" s="284"/>
      <c r="D191" s="314"/>
      <c r="E191" s="170"/>
      <c r="F191" s="286"/>
      <c r="G191" s="129"/>
      <c r="H191" s="129"/>
      <c r="I191" s="129"/>
      <c r="J191" s="129"/>
      <c r="K191" s="129"/>
      <c r="L191" s="129"/>
      <c r="M191" s="129"/>
      <c r="N191" s="129"/>
      <c r="O191" s="129"/>
      <c r="P191" s="129"/>
      <c r="Q191" s="129"/>
      <c r="R191" s="129"/>
      <c r="S191" s="129"/>
      <c r="T191" s="129"/>
      <c r="U191" s="129"/>
    </row>
    <row r="192" spans="2:21" ht="15.6" x14ac:dyDescent="0.3">
      <c r="B192" s="291"/>
      <c r="C192" s="284"/>
      <c r="D192" s="314"/>
      <c r="E192" s="170"/>
      <c r="F192" s="286"/>
      <c r="G192" s="129"/>
      <c r="H192" s="170"/>
      <c r="I192" s="129"/>
      <c r="J192" s="129"/>
      <c r="K192" s="129"/>
      <c r="L192" s="129"/>
      <c r="M192" s="129"/>
      <c r="N192" s="129"/>
      <c r="O192" s="129"/>
      <c r="P192" s="129"/>
      <c r="Q192" s="129"/>
      <c r="R192" s="129"/>
      <c r="S192" s="129"/>
      <c r="T192" s="129"/>
      <c r="U192" s="129"/>
    </row>
    <row r="193" spans="2:21" ht="15.6" x14ac:dyDescent="0.3">
      <c r="B193" s="291"/>
      <c r="C193" s="284"/>
      <c r="D193" s="314"/>
      <c r="E193" s="170"/>
      <c r="F193" s="284"/>
      <c r="G193" s="129"/>
      <c r="H193" s="129"/>
      <c r="I193" s="129"/>
      <c r="J193" s="129"/>
      <c r="K193" s="129"/>
      <c r="L193" s="129"/>
      <c r="M193" s="129"/>
      <c r="N193" s="129"/>
      <c r="O193" s="129"/>
      <c r="P193" s="129"/>
      <c r="Q193" s="129"/>
      <c r="R193" s="129"/>
      <c r="S193" s="129"/>
      <c r="T193" s="129"/>
      <c r="U193" s="129"/>
    </row>
    <row r="194" spans="2:21" ht="15.6" x14ac:dyDescent="0.3">
      <c r="B194" s="291"/>
      <c r="C194" s="284"/>
      <c r="D194" s="314"/>
      <c r="E194" s="170"/>
      <c r="F194" s="284"/>
      <c r="G194" s="129"/>
      <c r="H194" s="129"/>
      <c r="I194" s="129"/>
      <c r="J194" s="129"/>
      <c r="K194" s="129"/>
      <c r="L194" s="129"/>
      <c r="M194" s="129"/>
      <c r="N194" s="129"/>
      <c r="O194" s="129"/>
      <c r="P194" s="129"/>
      <c r="Q194" s="129"/>
      <c r="R194" s="129"/>
      <c r="S194" s="129"/>
      <c r="T194" s="129"/>
      <c r="U194" s="129"/>
    </row>
    <row r="195" spans="2:21" ht="15.6" x14ac:dyDescent="0.3">
      <c r="B195" s="291"/>
      <c r="C195" s="284"/>
      <c r="D195" s="314"/>
      <c r="E195" s="170"/>
      <c r="F195" s="284"/>
      <c r="G195" s="129"/>
      <c r="H195" s="129"/>
      <c r="I195" s="129"/>
      <c r="J195" s="129"/>
      <c r="K195" s="129"/>
      <c r="L195" s="129"/>
      <c r="M195" s="129"/>
      <c r="N195" s="129"/>
      <c r="O195" s="129"/>
      <c r="P195" s="129"/>
      <c r="Q195" s="129"/>
      <c r="R195" s="129"/>
      <c r="S195" s="129"/>
      <c r="T195" s="129"/>
      <c r="U195" s="129"/>
    </row>
    <row r="196" spans="2:21" ht="15.6" x14ac:dyDescent="0.3">
      <c r="B196" s="291"/>
      <c r="C196" s="284"/>
      <c r="D196" s="314"/>
      <c r="E196" s="170"/>
      <c r="F196" s="284"/>
      <c r="G196" s="129"/>
      <c r="H196" s="129"/>
      <c r="I196" s="129"/>
      <c r="J196" s="129"/>
      <c r="K196" s="129"/>
      <c r="L196" s="129"/>
      <c r="M196" s="129"/>
      <c r="N196" s="129"/>
      <c r="O196" s="129"/>
      <c r="P196" s="129"/>
      <c r="Q196" s="129"/>
      <c r="R196" s="129"/>
      <c r="S196" s="129"/>
      <c r="T196" s="129"/>
      <c r="U196" s="129"/>
    </row>
    <row r="197" spans="2:21" ht="15.6" x14ac:dyDescent="0.3">
      <c r="B197" s="291"/>
      <c r="C197" s="284"/>
      <c r="D197" s="314"/>
      <c r="E197" s="170"/>
      <c r="F197" s="284"/>
      <c r="G197" s="129"/>
      <c r="H197" s="129"/>
      <c r="I197" s="129"/>
      <c r="J197" s="129"/>
      <c r="K197" s="129"/>
      <c r="L197" s="129"/>
      <c r="M197" s="129"/>
      <c r="N197" s="129"/>
      <c r="O197" s="129"/>
      <c r="P197" s="129"/>
      <c r="Q197" s="129"/>
      <c r="R197" s="129"/>
      <c r="S197" s="129"/>
      <c r="T197" s="129"/>
      <c r="U197" s="129"/>
    </row>
    <row r="198" spans="2:21" ht="15.6" x14ac:dyDescent="0.3">
      <c r="B198" s="291"/>
      <c r="C198" s="284"/>
      <c r="D198" s="314"/>
      <c r="E198" s="170"/>
      <c r="F198" s="284"/>
      <c r="G198" s="129"/>
      <c r="H198" s="129"/>
      <c r="I198" s="129"/>
      <c r="J198" s="129"/>
      <c r="K198" s="129"/>
      <c r="L198" s="129"/>
      <c r="M198" s="129"/>
      <c r="N198" s="129"/>
      <c r="O198" s="129"/>
      <c r="P198" s="129"/>
      <c r="Q198" s="129"/>
      <c r="R198" s="129"/>
      <c r="S198" s="129"/>
      <c r="T198" s="129"/>
      <c r="U198" s="129"/>
    </row>
    <row r="199" spans="2:21" ht="15.6" x14ac:dyDescent="0.3">
      <c r="B199" s="291"/>
      <c r="C199" s="284"/>
      <c r="D199" s="314"/>
      <c r="E199" s="170"/>
      <c r="F199" s="284"/>
      <c r="G199" s="129"/>
      <c r="H199" s="129"/>
      <c r="I199" s="129"/>
      <c r="J199" s="129"/>
      <c r="K199" s="129"/>
      <c r="L199" s="129"/>
      <c r="M199" s="129"/>
      <c r="N199" s="129"/>
      <c r="O199" s="129"/>
      <c r="P199" s="129"/>
      <c r="Q199" s="129"/>
      <c r="R199" s="129"/>
      <c r="S199" s="129"/>
      <c r="T199" s="129"/>
      <c r="U199" s="129"/>
    </row>
    <row r="200" spans="2:21" ht="15.6" x14ac:dyDescent="0.3">
      <c r="B200" s="291"/>
      <c r="C200" s="284"/>
      <c r="D200" s="314"/>
      <c r="E200" s="170"/>
      <c r="F200" s="284"/>
      <c r="G200" s="129"/>
      <c r="H200" s="129"/>
      <c r="I200" s="129"/>
      <c r="J200" s="129"/>
      <c r="K200" s="129"/>
      <c r="L200" s="129"/>
      <c r="M200" s="129"/>
      <c r="N200" s="129"/>
      <c r="O200" s="129"/>
      <c r="P200" s="129"/>
      <c r="Q200" s="129"/>
      <c r="R200" s="129"/>
      <c r="S200" s="129"/>
      <c r="T200" s="129"/>
      <c r="U200" s="129"/>
    </row>
    <row r="201" spans="2:21" ht="15.6" x14ac:dyDescent="0.3">
      <c r="B201" s="291"/>
      <c r="C201" s="284"/>
      <c r="D201" s="314"/>
      <c r="E201" s="330"/>
      <c r="F201" s="284"/>
      <c r="G201" s="129"/>
      <c r="H201" s="129"/>
      <c r="I201" s="129"/>
      <c r="J201" s="129"/>
      <c r="K201" s="129"/>
      <c r="L201" s="129"/>
      <c r="M201" s="129"/>
      <c r="N201" s="129"/>
      <c r="O201" s="129"/>
      <c r="P201" s="129"/>
      <c r="Q201" s="129"/>
      <c r="R201" s="129"/>
      <c r="S201" s="129"/>
      <c r="T201" s="129"/>
      <c r="U201" s="129"/>
    </row>
    <row r="202" spans="2:21" x14ac:dyDescent="0.25">
      <c r="L202" s="27"/>
      <c r="P202" s="27"/>
      <c r="T202" s="27"/>
    </row>
    <row r="203" spans="2:21" x14ac:dyDescent="0.25">
      <c r="L203" s="27"/>
      <c r="P203" s="27"/>
      <c r="T203" s="27"/>
    </row>
    <row r="204" spans="2:21" x14ac:dyDescent="0.25">
      <c r="L204" s="27"/>
      <c r="P204" s="27"/>
      <c r="T204" s="27"/>
    </row>
    <row r="205" spans="2:21" x14ac:dyDescent="0.25">
      <c r="L205" s="27"/>
      <c r="P205" s="27"/>
      <c r="T205" s="27"/>
    </row>
    <row r="206" spans="2:21" x14ac:dyDescent="0.25">
      <c r="L206" s="27"/>
      <c r="P206" s="27"/>
      <c r="T206" s="27"/>
    </row>
    <row r="207" spans="2:21" x14ac:dyDescent="0.25">
      <c r="L207" s="27"/>
      <c r="P207" s="27"/>
      <c r="T207" s="27"/>
    </row>
    <row r="208" spans="2:21" x14ac:dyDescent="0.25">
      <c r="L208" s="27"/>
      <c r="P208" s="27"/>
      <c r="T208" s="27"/>
    </row>
    <row r="209" spans="12:20" x14ac:dyDescent="0.25">
      <c r="L209" s="27"/>
      <c r="P209" s="27"/>
      <c r="T209" s="27"/>
    </row>
    <row r="210" spans="12:20" x14ac:dyDescent="0.25">
      <c r="L210" s="27"/>
      <c r="P210" s="27"/>
      <c r="T210" s="27"/>
    </row>
    <row r="211" spans="12:20" x14ac:dyDescent="0.25">
      <c r="L211" s="27"/>
      <c r="P211" s="27"/>
      <c r="T211" s="27"/>
    </row>
    <row r="212" spans="12:20" x14ac:dyDescent="0.25">
      <c r="L212" s="27"/>
      <c r="P212" s="27"/>
      <c r="T212" s="27"/>
    </row>
    <row r="213" spans="12:20" x14ac:dyDescent="0.25">
      <c r="L213" s="27"/>
      <c r="P213" s="27"/>
      <c r="T213" s="27"/>
    </row>
    <row r="214" spans="12:20" x14ac:dyDescent="0.25">
      <c r="L214" s="27"/>
      <c r="P214" s="27"/>
      <c r="T214" s="27"/>
    </row>
    <row r="215" spans="12:20" x14ac:dyDescent="0.25">
      <c r="L215" s="27"/>
      <c r="P215" s="27"/>
      <c r="T215" s="27"/>
    </row>
    <row r="216" spans="12:20" x14ac:dyDescent="0.25">
      <c r="L216" s="27"/>
      <c r="P216" s="27"/>
      <c r="T216" s="27"/>
    </row>
    <row r="217" spans="12:20" x14ac:dyDescent="0.25">
      <c r="L217" s="27"/>
      <c r="P217" s="27"/>
      <c r="T217" s="27"/>
    </row>
    <row r="218" spans="12:20" x14ac:dyDescent="0.25">
      <c r="L218" s="27"/>
      <c r="P218" s="27"/>
      <c r="T218" s="27"/>
    </row>
    <row r="219" spans="12:20" x14ac:dyDescent="0.25">
      <c r="L219" s="27"/>
      <c r="P219" s="27"/>
      <c r="T219" s="27"/>
    </row>
    <row r="220" spans="12:20" x14ac:dyDescent="0.25">
      <c r="L220" s="27"/>
      <c r="P220" s="27"/>
      <c r="T220" s="27"/>
    </row>
    <row r="221" spans="12:20" x14ac:dyDescent="0.25">
      <c r="L221" s="27"/>
      <c r="P221" s="27"/>
      <c r="T221" s="27"/>
    </row>
    <row r="222" spans="12:20" x14ac:dyDescent="0.25">
      <c r="L222" s="27"/>
      <c r="P222" s="27"/>
      <c r="T222" s="27"/>
    </row>
    <row r="223" spans="12:20" x14ac:dyDescent="0.25">
      <c r="L223" s="27"/>
      <c r="P223" s="27"/>
      <c r="T223" s="27"/>
    </row>
    <row r="224" spans="12:20" x14ac:dyDescent="0.25">
      <c r="L224" s="27"/>
      <c r="P224" s="27"/>
      <c r="T224" s="27"/>
    </row>
    <row r="225" spans="12:20" x14ac:dyDescent="0.25">
      <c r="L225" s="27"/>
      <c r="P225" s="27"/>
      <c r="T225" s="27"/>
    </row>
    <row r="226" spans="12:20" x14ac:dyDescent="0.25">
      <c r="L226" s="27"/>
      <c r="P226" s="27"/>
      <c r="T226" s="27"/>
    </row>
    <row r="227" spans="12:20" x14ac:dyDescent="0.25">
      <c r="L227" s="27"/>
      <c r="P227" s="27"/>
      <c r="T227" s="27"/>
    </row>
    <row r="228" spans="12:20" x14ac:dyDescent="0.25">
      <c r="L228" s="27"/>
      <c r="P228" s="27"/>
      <c r="T228" s="27"/>
    </row>
    <row r="229" spans="12:20" x14ac:dyDescent="0.25">
      <c r="L229" s="27"/>
      <c r="P229" s="27"/>
      <c r="T229" s="27"/>
    </row>
    <row r="230" spans="12:20" x14ac:dyDescent="0.25">
      <c r="L230" s="27"/>
      <c r="P230" s="27"/>
      <c r="T230" s="27"/>
    </row>
    <row r="231" spans="12:20" x14ac:dyDescent="0.25">
      <c r="L231" s="27"/>
      <c r="P231" s="27"/>
      <c r="T231" s="27"/>
    </row>
    <row r="232" spans="12:20" x14ac:dyDescent="0.25">
      <c r="L232" s="27"/>
      <c r="P232" s="27"/>
      <c r="T232" s="27"/>
    </row>
    <row r="233" spans="12:20" x14ac:dyDescent="0.25">
      <c r="L233" s="27"/>
      <c r="P233" s="27"/>
      <c r="T233" s="27"/>
    </row>
    <row r="234" spans="12:20" x14ac:dyDescent="0.25">
      <c r="L234" s="27"/>
      <c r="P234" s="27"/>
      <c r="T234" s="27"/>
    </row>
    <row r="235" spans="12:20" x14ac:dyDescent="0.25">
      <c r="L235" s="27"/>
      <c r="P235" s="27"/>
      <c r="T235" s="27"/>
    </row>
    <row r="236" spans="12:20" x14ac:dyDescent="0.25">
      <c r="L236" s="27"/>
      <c r="P236" s="27"/>
      <c r="T236" s="27"/>
    </row>
    <row r="237" spans="12:20" x14ac:dyDescent="0.25">
      <c r="L237" s="27"/>
      <c r="P237" s="27"/>
      <c r="T237" s="27"/>
    </row>
    <row r="238" spans="12:20" x14ac:dyDescent="0.25">
      <c r="L238" s="27"/>
      <c r="P238" s="27"/>
      <c r="T238" s="27"/>
    </row>
    <row r="239" spans="12:20" x14ac:dyDescent="0.25">
      <c r="L239" s="27"/>
      <c r="P239" s="27"/>
      <c r="T239" s="27"/>
    </row>
    <row r="240" spans="12:20" x14ac:dyDescent="0.25">
      <c r="L240" s="27"/>
      <c r="P240" s="27"/>
      <c r="T240" s="27"/>
    </row>
    <row r="241" spans="12:20" x14ac:dyDescent="0.25">
      <c r="L241" s="27"/>
      <c r="P241" s="27"/>
      <c r="T241" s="27"/>
    </row>
    <row r="242" spans="12:20" x14ac:dyDescent="0.25">
      <c r="L242" s="27"/>
      <c r="P242" s="27"/>
      <c r="T242" s="27"/>
    </row>
    <row r="243" spans="12:20" x14ac:dyDescent="0.25">
      <c r="L243" s="27"/>
      <c r="P243" s="27"/>
      <c r="T243" s="27"/>
    </row>
    <row r="244" spans="12:20" x14ac:dyDescent="0.25">
      <c r="L244" s="27"/>
      <c r="P244" s="27"/>
      <c r="T244" s="27"/>
    </row>
    <row r="245" spans="12:20" x14ac:dyDescent="0.25">
      <c r="L245" s="27"/>
      <c r="P245" s="27"/>
      <c r="T245" s="27"/>
    </row>
    <row r="246" spans="12:20" x14ac:dyDescent="0.25">
      <c r="L246" s="27"/>
      <c r="P246" s="27"/>
      <c r="T246" s="27"/>
    </row>
    <row r="247" spans="12:20" x14ac:dyDescent="0.25">
      <c r="L247" s="27"/>
      <c r="P247" s="27"/>
      <c r="T247" s="27"/>
    </row>
    <row r="248" spans="12:20" x14ac:dyDescent="0.25">
      <c r="L248" s="27"/>
      <c r="P248" s="27"/>
      <c r="T248" s="27"/>
    </row>
    <row r="249" spans="12:20" x14ac:dyDescent="0.25">
      <c r="L249" s="27"/>
      <c r="P249" s="27"/>
      <c r="T249" s="27"/>
    </row>
    <row r="250" spans="12:20" x14ac:dyDescent="0.25">
      <c r="L250" s="27"/>
      <c r="P250" s="27"/>
      <c r="T250" s="27"/>
    </row>
    <row r="251" spans="12:20" x14ac:dyDescent="0.25">
      <c r="L251" s="27"/>
      <c r="P251" s="27"/>
      <c r="T251" s="27"/>
    </row>
    <row r="252" spans="12:20" x14ac:dyDescent="0.25">
      <c r="L252" s="27"/>
      <c r="P252" s="27"/>
      <c r="T252" s="27"/>
    </row>
    <row r="253" spans="12:20" x14ac:dyDescent="0.25">
      <c r="L253" s="27"/>
      <c r="P253" s="27"/>
      <c r="T253" s="27"/>
    </row>
    <row r="254" spans="12:20" x14ac:dyDescent="0.25">
      <c r="L254" s="27"/>
      <c r="P254" s="27"/>
      <c r="T254" s="27"/>
    </row>
    <row r="255" spans="12:20" x14ac:dyDescent="0.25">
      <c r="L255" s="27"/>
      <c r="P255" s="27"/>
      <c r="T255" s="27"/>
    </row>
    <row r="256" spans="12:20" x14ac:dyDescent="0.25">
      <c r="L256" s="27"/>
      <c r="P256" s="27"/>
      <c r="T256" s="27"/>
    </row>
    <row r="257" spans="12:20" x14ac:dyDescent="0.25">
      <c r="L257" s="27"/>
      <c r="P257" s="27"/>
      <c r="T257" s="27"/>
    </row>
    <row r="258" spans="12:20" x14ac:dyDescent="0.25">
      <c r="L258" s="27"/>
      <c r="P258" s="27"/>
      <c r="T258" s="27"/>
    </row>
    <row r="259" spans="12:20" x14ac:dyDescent="0.25">
      <c r="L259" s="27"/>
      <c r="P259" s="27"/>
      <c r="T259" s="27"/>
    </row>
    <row r="260" spans="12:20" x14ac:dyDescent="0.25">
      <c r="L260" s="27"/>
      <c r="P260" s="27"/>
      <c r="T260" s="27"/>
    </row>
    <row r="261" spans="12:20" x14ac:dyDescent="0.25">
      <c r="L261" s="27"/>
      <c r="P261" s="27"/>
      <c r="T261" s="27"/>
    </row>
    <row r="262" spans="12:20" x14ac:dyDescent="0.25">
      <c r="L262" s="27"/>
      <c r="P262" s="27"/>
      <c r="T262" s="27"/>
    </row>
    <row r="263" spans="12:20" x14ac:dyDescent="0.25">
      <c r="L263" s="27"/>
      <c r="P263" s="27"/>
      <c r="T263" s="27"/>
    </row>
    <row r="264" spans="12:20" x14ac:dyDescent="0.25">
      <c r="L264" s="27"/>
      <c r="P264" s="27"/>
      <c r="T264" s="27"/>
    </row>
    <row r="265" spans="12:20" x14ac:dyDescent="0.25">
      <c r="L265" s="27"/>
      <c r="P265" s="27"/>
      <c r="T265" s="27"/>
    </row>
    <row r="266" spans="12:20" x14ac:dyDescent="0.25">
      <c r="L266" s="27"/>
      <c r="P266" s="27"/>
      <c r="T266" s="27"/>
    </row>
    <row r="267" spans="12:20" x14ac:dyDescent="0.25">
      <c r="L267" s="27"/>
      <c r="P267" s="27"/>
      <c r="T267" s="27"/>
    </row>
    <row r="268" spans="12:20" x14ac:dyDescent="0.25">
      <c r="L268" s="27"/>
      <c r="P268" s="27"/>
      <c r="T268" s="27"/>
    </row>
    <row r="269" spans="12:20" x14ac:dyDescent="0.25">
      <c r="L269" s="27"/>
      <c r="P269" s="27"/>
      <c r="T269" s="27"/>
    </row>
    <row r="270" spans="12:20" x14ac:dyDescent="0.25">
      <c r="L270" s="27"/>
      <c r="P270" s="27"/>
      <c r="T270" s="27"/>
    </row>
    <row r="271" spans="12:20" x14ac:dyDescent="0.25">
      <c r="L271" s="27"/>
      <c r="P271" s="27"/>
      <c r="T271" s="27"/>
    </row>
    <row r="272" spans="12:20" x14ac:dyDescent="0.25">
      <c r="L272" s="27"/>
      <c r="P272" s="27"/>
      <c r="T272" s="27"/>
    </row>
    <row r="273" spans="12:20" x14ac:dyDescent="0.25">
      <c r="L273" s="27"/>
      <c r="P273" s="27"/>
      <c r="T273" s="27"/>
    </row>
    <row r="274" spans="12:20" x14ac:dyDescent="0.25">
      <c r="L274" s="27"/>
      <c r="P274" s="27"/>
      <c r="T274" s="27"/>
    </row>
    <row r="275" spans="12:20" x14ac:dyDescent="0.25">
      <c r="L275" s="27"/>
      <c r="P275" s="27"/>
      <c r="T275" s="27"/>
    </row>
    <row r="276" spans="12:20" x14ac:dyDescent="0.25">
      <c r="L276" s="27"/>
      <c r="P276" s="27"/>
      <c r="T276" s="27"/>
    </row>
    <row r="277" spans="12:20" x14ac:dyDescent="0.25">
      <c r="L277" s="27"/>
      <c r="P277" s="27"/>
      <c r="T277" s="27"/>
    </row>
    <row r="278" spans="12:20" x14ac:dyDescent="0.25">
      <c r="L278" s="27"/>
      <c r="P278" s="27"/>
      <c r="T278" s="27"/>
    </row>
    <row r="279" spans="12:20" x14ac:dyDescent="0.25">
      <c r="L279" s="27"/>
      <c r="P279" s="27"/>
      <c r="T279" s="27"/>
    </row>
    <row r="280" spans="12:20" x14ac:dyDescent="0.25">
      <c r="L280" s="27"/>
      <c r="P280" s="27"/>
      <c r="T280" s="27"/>
    </row>
    <row r="281" spans="12:20" x14ac:dyDescent="0.25">
      <c r="L281" s="27"/>
      <c r="P281" s="27"/>
      <c r="T281" s="27"/>
    </row>
    <row r="282" spans="12:20" x14ac:dyDescent="0.25">
      <c r="L282" s="27"/>
      <c r="P282" s="27"/>
      <c r="T282" s="27"/>
    </row>
    <row r="283" spans="12:20" x14ac:dyDescent="0.25">
      <c r="L283" s="27"/>
      <c r="P283" s="27"/>
      <c r="T283" s="27"/>
    </row>
    <row r="284" spans="12:20" x14ac:dyDescent="0.25">
      <c r="L284" s="27"/>
      <c r="P284" s="27"/>
      <c r="T284" s="27"/>
    </row>
    <row r="285" spans="12:20" x14ac:dyDescent="0.25">
      <c r="L285" s="27"/>
      <c r="P285" s="27"/>
      <c r="T285" s="27"/>
    </row>
    <row r="286" spans="12:20" x14ac:dyDescent="0.25">
      <c r="L286" s="27"/>
      <c r="P286" s="27"/>
      <c r="T286" s="27"/>
    </row>
    <row r="287" spans="12:20" x14ac:dyDescent="0.25">
      <c r="L287" s="27"/>
      <c r="P287" s="27"/>
      <c r="T287" s="27"/>
    </row>
    <row r="288" spans="12:20" x14ac:dyDescent="0.25">
      <c r="L288" s="27"/>
      <c r="P288" s="27"/>
      <c r="T288" s="27"/>
    </row>
    <row r="289" spans="12:20" x14ac:dyDescent="0.25">
      <c r="L289" s="27"/>
      <c r="P289" s="27"/>
      <c r="T289" s="27"/>
    </row>
    <row r="290" spans="12:20" x14ac:dyDescent="0.25">
      <c r="L290" s="27"/>
      <c r="P290" s="27"/>
      <c r="T290" s="27"/>
    </row>
    <row r="291" spans="12:20" x14ac:dyDescent="0.25">
      <c r="L291" s="27"/>
      <c r="P291" s="27"/>
      <c r="T291" s="27"/>
    </row>
    <row r="292" spans="12:20" x14ac:dyDescent="0.25">
      <c r="L292" s="27"/>
      <c r="P292" s="27"/>
      <c r="T292" s="27"/>
    </row>
    <row r="293" spans="12:20" x14ac:dyDescent="0.25">
      <c r="L293" s="27"/>
      <c r="P293" s="27"/>
      <c r="T293" s="27"/>
    </row>
    <row r="294" spans="12:20" x14ac:dyDescent="0.25">
      <c r="L294" s="27"/>
      <c r="P294" s="27"/>
      <c r="T294" s="27"/>
    </row>
    <row r="295" spans="12:20" x14ac:dyDescent="0.25">
      <c r="L295" s="27"/>
      <c r="P295" s="27"/>
      <c r="T295" s="27"/>
    </row>
    <row r="296" spans="12:20" x14ac:dyDescent="0.25">
      <c r="L296" s="27"/>
      <c r="P296" s="27"/>
      <c r="T296" s="27"/>
    </row>
    <row r="297" spans="12:20" x14ac:dyDescent="0.25">
      <c r="L297" s="27"/>
      <c r="P297" s="27"/>
      <c r="T297" s="27"/>
    </row>
    <row r="298" spans="12:20" x14ac:dyDescent="0.25">
      <c r="L298" s="27"/>
      <c r="P298" s="27"/>
      <c r="T298" s="27"/>
    </row>
    <row r="299" spans="12:20" x14ac:dyDescent="0.25">
      <c r="L299" s="27"/>
      <c r="P299" s="27"/>
      <c r="T299" s="27"/>
    </row>
    <row r="300" spans="12:20" x14ac:dyDescent="0.25">
      <c r="L300" s="27"/>
      <c r="P300" s="27"/>
      <c r="T300" s="27"/>
    </row>
    <row r="301" spans="12:20" x14ac:dyDescent="0.25">
      <c r="L301" s="27"/>
      <c r="P301" s="27"/>
      <c r="T301" s="27"/>
    </row>
    <row r="302" spans="12:20" x14ac:dyDescent="0.25">
      <c r="L302" s="27"/>
      <c r="P302" s="27"/>
      <c r="T302" s="27"/>
    </row>
    <row r="303" spans="12:20" x14ac:dyDescent="0.25">
      <c r="L303" s="27"/>
      <c r="P303" s="27"/>
      <c r="T303" s="27"/>
    </row>
    <row r="304" spans="12:20" x14ac:dyDescent="0.25">
      <c r="L304" s="27"/>
      <c r="P304" s="27"/>
      <c r="T304" s="27"/>
    </row>
    <row r="305" spans="12:20" x14ac:dyDescent="0.25">
      <c r="L305" s="27"/>
      <c r="P305" s="27"/>
      <c r="T305" s="27"/>
    </row>
    <row r="306" spans="12:20" x14ac:dyDescent="0.25">
      <c r="L306" s="27"/>
      <c r="P306" s="27"/>
      <c r="T306" s="27"/>
    </row>
    <row r="307" spans="12:20" x14ac:dyDescent="0.25">
      <c r="L307" s="27"/>
      <c r="P307" s="27"/>
      <c r="T307" s="27"/>
    </row>
    <row r="308" spans="12:20" x14ac:dyDescent="0.25">
      <c r="L308" s="27"/>
      <c r="P308" s="27"/>
      <c r="T308" s="27"/>
    </row>
    <row r="309" spans="12:20" x14ac:dyDescent="0.25">
      <c r="L309" s="27"/>
      <c r="P309" s="27"/>
      <c r="T309" s="27"/>
    </row>
    <row r="310" spans="12:20" x14ac:dyDescent="0.25">
      <c r="L310" s="27"/>
      <c r="P310" s="27"/>
      <c r="T310" s="27"/>
    </row>
    <row r="311" spans="12:20" x14ac:dyDescent="0.25">
      <c r="L311" s="27"/>
      <c r="P311" s="27"/>
      <c r="T311" s="27"/>
    </row>
    <row r="312" spans="12:20" x14ac:dyDescent="0.25">
      <c r="L312" s="27"/>
      <c r="P312" s="27"/>
      <c r="T312" s="27"/>
    </row>
    <row r="313" spans="12:20" x14ac:dyDescent="0.25">
      <c r="L313" s="27"/>
      <c r="P313" s="27"/>
      <c r="T313" s="27"/>
    </row>
    <row r="314" spans="12:20" x14ac:dyDescent="0.25">
      <c r="L314" s="27"/>
      <c r="P314" s="27"/>
      <c r="T314" s="27"/>
    </row>
    <row r="315" spans="12:20" x14ac:dyDescent="0.25">
      <c r="L315" s="27"/>
      <c r="P315" s="27"/>
      <c r="T315" s="27"/>
    </row>
    <row r="316" spans="12:20" x14ac:dyDescent="0.25">
      <c r="L316" s="27"/>
      <c r="P316" s="27"/>
      <c r="T316" s="27"/>
    </row>
    <row r="317" spans="12:20" x14ac:dyDescent="0.25">
      <c r="L317" s="27"/>
      <c r="P317" s="27"/>
      <c r="T317" s="27"/>
    </row>
    <row r="318" spans="12:20" x14ac:dyDescent="0.25">
      <c r="L318" s="27"/>
      <c r="P318" s="27"/>
      <c r="T318" s="27"/>
    </row>
    <row r="319" spans="12:20" x14ac:dyDescent="0.25">
      <c r="L319" s="27"/>
      <c r="P319" s="27"/>
      <c r="T319" s="27"/>
    </row>
    <row r="320" spans="12:20" x14ac:dyDescent="0.25">
      <c r="L320" s="27"/>
      <c r="P320" s="27"/>
      <c r="T320" s="27"/>
    </row>
    <row r="321" spans="12:20" x14ac:dyDescent="0.25">
      <c r="L321" s="27"/>
      <c r="P321" s="27"/>
      <c r="T321" s="27"/>
    </row>
    <row r="322" spans="12:20" x14ac:dyDescent="0.25">
      <c r="L322" s="27"/>
      <c r="P322" s="27"/>
      <c r="T322" s="27"/>
    </row>
    <row r="323" spans="12:20" x14ac:dyDescent="0.25">
      <c r="L323" s="27"/>
      <c r="P323" s="27"/>
      <c r="T323" s="27"/>
    </row>
    <row r="324" spans="12:20" x14ac:dyDescent="0.25">
      <c r="L324" s="27"/>
      <c r="P324" s="27"/>
      <c r="T324" s="27"/>
    </row>
    <row r="325" spans="12:20" x14ac:dyDescent="0.25">
      <c r="L325" s="27"/>
      <c r="P325" s="27"/>
      <c r="T325" s="27"/>
    </row>
    <row r="326" spans="12:20" x14ac:dyDescent="0.25">
      <c r="L326" s="27"/>
      <c r="P326" s="27"/>
      <c r="T326" s="27"/>
    </row>
    <row r="327" spans="12:20" x14ac:dyDescent="0.25">
      <c r="L327" s="27"/>
      <c r="P327" s="27"/>
      <c r="T327" s="27"/>
    </row>
    <row r="328" spans="12:20" x14ac:dyDescent="0.25">
      <c r="L328" s="27"/>
      <c r="P328" s="27"/>
      <c r="T328" s="27"/>
    </row>
    <row r="329" spans="12:20" x14ac:dyDescent="0.25">
      <c r="L329" s="27"/>
      <c r="P329" s="27"/>
      <c r="T329" s="27"/>
    </row>
    <row r="330" spans="12:20" x14ac:dyDescent="0.25">
      <c r="L330" s="27"/>
      <c r="P330" s="27"/>
      <c r="T330" s="27"/>
    </row>
    <row r="331" spans="12:20" x14ac:dyDescent="0.25">
      <c r="L331" s="27"/>
      <c r="P331" s="27"/>
      <c r="T331" s="27"/>
    </row>
    <row r="332" spans="12:20" x14ac:dyDescent="0.25">
      <c r="L332" s="27"/>
      <c r="P332" s="27"/>
      <c r="T332" s="27"/>
    </row>
    <row r="333" spans="12:20" x14ac:dyDescent="0.25">
      <c r="L333" s="27"/>
      <c r="P333" s="27"/>
      <c r="T333" s="27"/>
    </row>
    <row r="334" spans="12:20" x14ac:dyDescent="0.25">
      <c r="L334" s="27"/>
      <c r="P334" s="27"/>
      <c r="T334" s="27"/>
    </row>
    <row r="335" spans="12:20" x14ac:dyDescent="0.25">
      <c r="L335" s="27"/>
      <c r="P335" s="27"/>
      <c r="T335" s="27"/>
    </row>
    <row r="336" spans="12:20" x14ac:dyDescent="0.25">
      <c r="L336" s="27"/>
      <c r="P336" s="27"/>
      <c r="T336" s="27"/>
    </row>
    <row r="337" spans="12:20" x14ac:dyDescent="0.25">
      <c r="L337" s="27"/>
      <c r="P337" s="27"/>
      <c r="T337" s="27"/>
    </row>
    <row r="338" spans="12:20" x14ac:dyDescent="0.25">
      <c r="L338" s="27"/>
      <c r="P338" s="27"/>
      <c r="T338" s="27"/>
    </row>
    <row r="339" spans="12:20" x14ac:dyDescent="0.25">
      <c r="L339" s="27"/>
      <c r="P339" s="27"/>
      <c r="T339" s="27"/>
    </row>
    <row r="340" spans="12:20" x14ac:dyDescent="0.25">
      <c r="L340" s="27"/>
      <c r="P340" s="27"/>
      <c r="T340" s="27"/>
    </row>
    <row r="341" spans="12:20" x14ac:dyDescent="0.25">
      <c r="L341" s="27"/>
      <c r="P341" s="27"/>
      <c r="T341" s="27"/>
    </row>
    <row r="342" spans="12:20" x14ac:dyDescent="0.25">
      <c r="L342" s="27"/>
      <c r="P342" s="27"/>
      <c r="T342" s="27"/>
    </row>
    <row r="343" spans="12:20" x14ac:dyDescent="0.25">
      <c r="L343" s="27"/>
      <c r="P343" s="27"/>
      <c r="T343" s="27"/>
    </row>
    <row r="344" spans="12:20" x14ac:dyDescent="0.25">
      <c r="L344" s="27"/>
      <c r="P344" s="27"/>
      <c r="T344" s="27"/>
    </row>
    <row r="345" spans="12:20" x14ac:dyDescent="0.25">
      <c r="L345" s="27"/>
      <c r="P345" s="27"/>
      <c r="T345" s="27"/>
    </row>
    <row r="346" spans="12:20" x14ac:dyDescent="0.25">
      <c r="L346" s="27"/>
      <c r="P346" s="27"/>
      <c r="T346" s="27"/>
    </row>
    <row r="347" spans="12:20" x14ac:dyDescent="0.25">
      <c r="L347" s="27"/>
      <c r="P347" s="27"/>
      <c r="T347" s="27"/>
    </row>
    <row r="348" spans="12:20" x14ac:dyDescent="0.25">
      <c r="L348" s="27"/>
      <c r="P348" s="27"/>
      <c r="T348" s="27"/>
    </row>
    <row r="349" spans="12:20" x14ac:dyDescent="0.25">
      <c r="L349" s="27"/>
      <c r="P349" s="27"/>
      <c r="T349" s="27"/>
    </row>
    <row r="350" spans="12:20" x14ac:dyDescent="0.25">
      <c r="L350" s="27"/>
      <c r="P350" s="27"/>
      <c r="T350" s="27"/>
    </row>
    <row r="351" spans="12:20" x14ac:dyDescent="0.25">
      <c r="L351" s="27"/>
      <c r="P351" s="27"/>
      <c r="T351" s="27"/>
    </row>
    <row r="352" spans="12:20" x14ac:dyDescent="0.25">
      <c r="L352" s="27"/>
      <c r="P352" s="27"/>
      <c r="T352" s="27"/>
    </row>
    <row r="353" spans="12:20" x14ac:dyDescent="0.25">
      <c r="L353" s="27"/>
      <c r="P353" s="27"/>
      <c r="T353" s="27"/>
    </row>
    <row r="354" spans="12:20" x14ac:dyDescent="0.25">
      <c r="L354" s="27"/>
      <c r="P354" s="27"/>
      <c r="T354" s="27"/>
    </row>
    <row r="355" spans="12:20" x14ac:dyDescent="0.25">
      <c r="L355" s="27"/>
      <c r="P355" s="27"/>
      <c r="T355" s="27"/>
    </row>
    <row r="356" spans="12:20" x14ac:dyDescent="0.25">
      <c r="L356" s="27"/>
      <c r="P356" s="27"/>
      <c r="T356" s="27"/>
    </row>
    <row r="357" spans="12:20" x14ac:dyDescent="0.25">
      <c r="L357" s="27"/>
      <c r="P357" s="27"/>
      <c r="T357" s="27"/>
    </row>
    <row r="358" spans="12:20" x14ac:dyDescent="0.25">
      <c r="L358" s="27"/>
      <c r="P358" s="27"/>
      <c r="T358" s="27"/>
    </row>
    <row r="359" spans="12:20" x14ac:dyDescent="0.25">
      <c r="L359" s="27"/>
      <c r="P359" s="27"/>
      <c r="T359" s="27"/>
    </row>
    <row r="360" spans="12:20" x14ac:dyDescent="0.25">
      <c r="L360" s="27"/>
      <c r="P360" s="27"/>
      <c r="T360" s="27"/>
    </row>
    <row r="361" spans="12:20" x14ac:dyDescent="0.25">
      <c r="L361" s="27"/>
      <c r="P361" s="27"/>
      <c r="T361" s="27"/>
    </row>
    <row r="362" spans="12:20" x14ac:dyDescent="0.25">
      <c r="L362" s="27"/>
      <c r="P362" s="27"/>
      <c r="T362" s="27"/>
    </row>
    <row r="363" spans="12:20" x14ac:dyDescent="0.25">
      <c r="L363" s="27"/>
      <c r="P363" s="27"/>
      <c r="T363" s="27"/>
    </row>
    <row r="364" spans="12:20" x14ac:dyDescent="0.25">
      <c r="L364" s="27"/>
      <c r="P364" s="27"/>
      <c r="T364" s="27"/>
    </row>
    <row r="365" spans="12:20" x14ac:dyDescent="0.25">
      <c r="L365" s="27"/>
      <c r="P365" s="27"/>
      <c r="T365" s="27"/>
    </row>
    <row r="366" spans="12:20" x14ac:dyDescent="0.25">
      <c r="L366" s="27"/>
      <c r="P366" s="27"/>
      <c r="T366" s="27"/>
    </row>
    <row r="367" spans="12:20" x14ac:dyDescent="0.25">
      <c r="L367" s="27"/>
      <c r="P367" s="27"/>
      <c r="T367" s="27"/>
    </row>
    <row r="368" spans="12:20" x14ac:dyDescent="0.25">
      <c r="L368" s="27"/>
      <c r="P368" s="27"/>
      <c r="T368" s="27"/>
    </row>
    <row r="369" spans="12:20" x14ac:dyDescent="0.25">
      <c r="L369" s="27"/>
      <c r="P369" s="27"/>
      <c r="T369" s="27"/>
    </row>
    <row r="370" spans="12:20" x14ac:dyDescent="0.25">
      <c r="L370" s="27"/>
      <c r="P370" s="27"/>
      <c r="T370" s="27"/>
    </row>
    <row r="371" spans="12:20" x14ac:dyDescent="0.25">
      <c r="L371" s="27"/>
      <c r="P371" s="27"/>
      <c r="T371" s="27"/>
    </row>
    <row r="372" spans="12:20" x14ac:dyDescent="0.25">
      <c r="L372" s="27"/>
      <c r="P372" s="27"/>
      <c r="T372" s="27"/>
    </row>
    <row r="373" spans="12:20" x14ac:dyDescent="0.25">
      <c r="L373" s="27"/>
      <c r="P373" s="27"/>
      <c r="T373" s="27"/>
    </row>
    <row r="374" spans="12:20" x14ac:dyDescent="0.25">
      <c r="L374" s="27"/>
      <c r="P374" s="27"/>
      <c r="T374" s="27"/>
    </row>
    <row r="375" spans="12:20" x14ac:dyDescent="0.25">
      <c r="L375" s="27"/>
      <c r="P375" s="27"/>
      <c r="T375" s="27"/>
    </row>
    <row r="376" spans="12:20" x14ac:dyDescent="0.25">
      <c r="L376" s="27"/>
      <c r="P376" s="27"/>
      <c r="T376" s="27"/>
    </row>
    <row r="377" spans="12:20" x14ac:dyDescent="0.25">
      <c r="L377" s="27"/>
      <c r="P377" s="27"/>
      <c r="T377" s="27"/>
    </row>
    <row r="378" spans="12:20" x14ac:dyDescent="0.25">
      <c r="L378" s="27"/>
      <c r="P378" s="27"/>
      <c r="T378" s="27"/>
    </row>
    <row r="379" spans="12:20" x14ac:dyDescent="0.25">
      <c r="L379" s="27"/>
      <c r="P379" s="27"/>
      <c r="T379" s="27"/>
    </row>
    <row r="380" spans="12:20" x14ac:dyDescent="0.25">
      <c r="L380" s="27"/>
      <c r="P380" s="27"/>
      <c r="T380" s="27"/>
    </row>
    <row r="381" spans="12:20" x14ac:dyDescent="0.25">
      <c r="L381" s="27"/>
      <c r="P381" s="27"/>
      <c r="T381" s="27"/>
    </row>
    <row r="382" spans="12:20" x14ac:dyDescent="0.25">
      <c r="L382" s="27"/>
      <c r="P382" s="27"/>
      <c r="T382" s="27"/>
    </row>
    <row r="383" spans="12:20" x14ac:dyDescent="0.25">
      <c r="L383" s="27"/>
      <c r="P383" s="27"/>
      <c r="T383" s="27"/>
    </row>
    <row r="384" spans="12:20" x14ac:dyDescent="0.25">
      <c r="L384" s="27"/>
      <c r="P384" s="27"/>
      <c r="T384" s="27"/>
    </row>
    <row r="385" spans="12:20" x14ac:dyDescent="0.25">
      <c r="L385" s="27"/>
      <c r="P385" s="27"/>
      <c r="T385" s="27"/>
    </row>
    <row r="386" spans="12:20" x14ac:dyDescent="0.25">
      <c r="L386" s="27"/>
      <c r="P386" s="27"/>
      <c r="T386" s="27"/>
    </row>
    <row r="387" spans="12:20" x14ac:dyDescent="0.25">
      <c r="L387" s="27"/>
      <c r="P387" s="27"/>
      <c r="T387" s="27"/>
    </row>
    <row r="388" spans="12:20" x14ac:dyDescent="0.25">
      <c r="L388" s="27"/>
      <c r="P388" s="27"/>
      <c r="T388" s="27"/>
    </row>
    <row r="389" spans="12:20" x14ac:dyDescent="0.25">
      <c r="L389" s="27"/>
      <c r="P389" s="27"/>
      <c r="T389" s="27"/>
    </row>
    <row r="390" spans="12:20" x14ac:dyDescent="0.25">
      <c r="L390" s="27"/>
      <c r="P390" s="27"/>
      <c r="T390" s="27"/>
    </row>
    <row r="391" spans="12:20" x14ac:dyDescent="0.25">
      <c r="L391" s="27"/>
      <c r="P391" s="27"/>
      <c r="T391" s="27"/>
    </row>
    <row r="392" spans="12:20" x14ac:dyDescent="0.25">
      <c r="L392" s="27"/>
      <c r="P392" s="27"/>
      <c r="T392" s="27"/>
    </row>
    <row r="393" spans="12:20" x14ac:dyDescent="0.25">
      <c r="L393" s="27"/>
      <c r="P393" s="27"/>
      <c r="T393" s="27"/>
    </row>
    <row r="394" spans="12:20" x14ac:dyDescent="0.25">
      <c r="L394" s="27"/>
      <c r="P394" s="27"/>
      <c r="T394" s="27"/>
    </row>
    <row r="395" spans="12:20" x14ac:dyDescent="0.25">
      <c r="L395" s="27"/>
      <c r="P395" s="27"/>
      <c r="T395" s="27"/>
    </row>
    <row r="396" spans="12:20" x14ac:dyDescent="0.25">
      <c r="L396" s="27"/>
      <c r="P396" s="27"/>
      <c r="T396" s="27"/>
    </row>
    <row r="397" spans="12:20" x14ac:dyDescent="0.25">
      <c r="L397" s="27"/>
      <c r="P397" s="27"/>
      <c r="T397" s="27"/>
    </row>
    <row r="398" spans="12:20" x14ac:dyDescent="0.25">
      <c r="L398" s="27"/>
      <c r="P398" s="27"/>
      <c r="T398" s="27"/>
    </row>
    <row r="399" spans="12:20" x14ac:dyDescent="0.25">
      <c r="L399" s="27"/>
      <c r="P399" s="27"/>
      <c r="T399" s="27"/>
    </row>
    <row r="400" spans="12:20" x14ac:dyDescent="0.25">
      <c r="L400" s="27"/>
      <c r="P400" s="27"/>
      <c r="T400" s="27"/>
    </row>
    <row r="401" spans="12:20" x14ac:dyDescent="0.25">
      <c r="L401" s="27"/>
      <c r="P401" s="27"/>
      <c r="T401" s="27"/>
    </row>
    <row r="402" spans="12:20" x14ac:dyDescent="0.25">
      <c r="L402" s="27"/>
      <c r="P402" s="27"/>
      <c r="T402" s="27"/>
    </row>
    <row r="403" spans="12:20" x14ac:dyDescent="0.25">
      <c r="L403" s="27"/>
      <c r="P403" s="27"/>
      <c r="T403" s="27"/>
    </row>
    <row r="404" spans="12:20" x14ac:dyDescent="0.25">
      <c r="L404" s="27"/>
      <c r="P404" s="27"/>
      <c r="T404" s="27"/>
    </row>
    <row r="405" spans="12:20" x14ac:dyDescent="0.25">
      <c r="L405" s="27"/>
      <c r="P405" s="27"/>
      <c r="T405" s="27"/>
    </row>
    <row r="406" spans="12:20" x14ac:dyDescent="0.25">
      <c r="L406" s="27"/>
      <c r="P406" s="27"/>
      <c r="T406" s="27"/>
    </row>
    <row r="407" spans="12:20" x14ac:dyDescent="0.25">
      <c r="L407" s="27"/>
      <c r="P407" s="27"/>
      <c r="T407" s="27"/>
    </row>
    <row r="408" spans="12:20" x14ac:dyDescent="0.25">
      <c r="L408" s="27"/>
      <c r="P408" s="27"/>
      <c r="T408" s="27"/>
    </row>
    <row r="409" spans="12:20" x14ac:dyDescent="0.25">
      <c r="L409" s="27"/>
      <c r="P409" s="27"/>
      <c r="T409" s="27"/>
    </row>
    <row r="410" spans="12:20" x14ac:dyDescent="0.25">
      <c r="L410" s="27"/>
      <c r="P410" s="27"/>
      <c r="T410" s="27"/>
    </row>
    <row r="411" spans="12:20" x14ac:dyDescent="0.25">
      <c r="L411" s="27"/>
      <c r="P411" s="27"/>
      <c r="T411" s="27"/>
    </row>
    <row r="412" spans="12:20" x14ac:dyDescent="0.25">
      <c r="L412" s="27"/>
      <c r="P412" s="27"/>
      <c r="T412" s="27"/>
    </row>
    <row r="413" spans="12:20" x14ac:dyDescent="0.25">
      <c r="L413" s="27"/>
      <c r="P413" s="27"/>
      <c r="T413" s="27"/>
    </row>
    <row r="414" spans="12:20" x14ac:dyDescent="0.25">
      <c r="L414" s="27"/>
      <c r="P414" s="27"/>
      <c r="T414" s="27"/>
    </row>
    <row r="415" spans="12:20" x14ac:dyDescent="0.25">
      <c r="L415" s="27"/>
      <c r="P415" s="27"/>
      <c r="T415" s="27"/>
    </row>
    <row r="416" spans="12:20" x14ac:dyDescent="0.25">
      <c r="L416" s="27"/>
      <c r="P416" s="27"/>
      <c r="T416" s="27"/>
    </row>
    <row r="417" spans="12:20" x14ac:dyDescent="0.25">
      <c r="L417" s="27"/>
      <c r="P417" s="27"/>
      <c r="T417" s="27"/>
    </row>
    <row r="418" spans="12:20" x14ac:dyDescent="0.25">
      <c r="L418" s="27"/>
      <c r="P418" s="27"/>
      <c r="T418" s="27"/>
    </row>
    <row r="419" spans="12:20" x14ac:dyDescent="0.25">
      <c r="L419" s="27"/>
      <c r="P419" s="27"/>
      <c r="T419" s="27"/>
    </row>
    <row r="420" spans="12:20" x14ac:dyDescent="0.25">
      <c r="L420" s="27"/>
      <c r="P420" s="27"/>
      <c r="T420" s="27"/>
    </row>
    <row r="421" spans="12:20" x14ac:dyDescent="0.25">
      <c r="L421" s="27"/>
      <c r="P421" s="27"/>
      <c r="T421" s="27"/>
    </row>
    <row r="422" spans="12:20" x14ac:dyDescent="0.25">
      <c r="L422" s="27"/>
      <c r="P422" s="27"/>
      <c r="T422" s="27"/>
    </row>
    <row r="423" spans="12:20" x14ac:dyDescent="0.25">
      <c r="L423" s="27"/>
      <c r="P423" s="27"/>
      <c r="T423" s="27"/>
    </row>
    <row r="424" spans="12:20" x14ac:dyDescent="0.25">
      <c r="L424" s="27"/>
      <c r="P424" s="27"/>
      <c r="T424" s="27"/>
    </row>
    <row r="425" spans="12:20" x14ac:dyDescent="0.25">
      <c r="L425" s="27"/>
      <c r="P425" s="27"/>
      <c r="T425" s="27"/>
    </row>
    <row r="426" spans="12:20" x14ac:dyDescent="0.25">
      <c r="L426" s="27"/>
      <c r="P426" s="27"/>
      <c r="T426" s="27"/>
    </row>
    <row r="427" spans="12:20" x14ac:dyDescent="0.25">
      <c r="L427" s="27"/>
      <c r="P427" s="27"/>
      <c r="T427" s="27"/>
    </row>
    <row r="428" spans="12:20" x14ac:dyDescent="0.25">
      <c r="L428" s="27"/>
      <c r="P428" s="27"/>
      <c r="T428" s="27"/>
    </row>
    <row r="429" spans="12:20" x14ac:dyDescent="0.25">
      <c r="L429" s="27"/>
      <c r="P429" s="27"/>
      <c r="T429" s="27"/>
    </row>
    <row r="430" spans="12:20" x14ac:dyDescent="0.25">
      <c r="L430" s="27"/>
      <c r="P430" s="27"/>
      <c r="T430" s="27"/>
    </row>
    <row r="431" spans="12:20" x14ac:dyDescent="0.25">
      <c r="L431" s="27"/>
      <c r="P431" s="27"/>
      <c r="T431" s="27"/>
    </row>
    <row r="432" spans="12:20" x14ac:dyDescent="0.25">
      <c r="L432" s="27"/>
      <c r="P432" s="27"/>
      <c r="T432" s="27"/>
    </row>
    <row r="433" spans="12:20" x14ac:dyDescent="0.25">
      <c r="L433" s="27"/>
      <c r="P433" s="27"/>
      <c r="T433" s="27"/>
    </row>
    <row r="434" spans="12:20" x14ac:dyDescent="0.25">
      <c r="L434" s="27"/>
      <c r="P434" s="27"/>
      <c r="T434" s="27"/>
    </row>
    <row r="435" spans="12:20" x14ac:dyDescent="0.25">
      <c r="L435" s="27"/>
      <c r="P435" s="27"/>
      <c r="T435" s="27"/>
    </row>
    <row r="436" spans="12:20" x14ac:dyDescent="0.25">
      <c r="L436" s="27"/>
      <c r="P436" s="27"/>
      <c r="T436" s="27"/>
    </row>
    <row r="437" spans="12:20" x14ac:dyDescent="0.25">
      <c r="L437" s="27"/>
      <c r="P437" s="27"/>
      <c r="T437" s="27"/>
    </row>
    <row r="438" spans="12:20" x14ac:dyDescent="0.25">
      <c r="L438" s="27"/>
      <c r="P438" s="27"/>
      <c r="T438" s="27"/>
    </row>
    <row r="439" spans="12:20" x14ac:dyDescent="0.25">
      <c r="L439" s="27"/>
      <c r="P439" s="27"/>
      <c r="T439" s="27"/>
    </row>
    <row r="440" spans="12:20" x14ac:dyDescent="0.25">
      <c r="L440" s="27"/>
      <c r="P440" s="27"/>
      <c r="T440" s="27"/>
    </row>
    <row r="441" spans="12:20" x14ac:dyDescent="0.25">
      <c r="L441" s="27"/>
      <c r="P441" s="27"/>
      <c r="T441" s="27"/>
    </row>
    <row r="442" spans="12:20" x14ac:dyDescent="0.25">
      <c r="L442" s="27"/>
      <c r="P442" s="27"/>
      <c r="T442" s="27"/>
    </row>
    <row r="443" spans="12:20" x14ac:dyDescent="0.25">
      <c r="L443" s="27"/>
      <c r="P443" s="27"/>
      <c r="T443" s="27"/>
    </row>
    <row r="444" spans="12:20" x14ac:dyDescent="0.25">
      <c r="L444" s="27"/>
      <c r="P444" s="27"/>
      <c r="T444" s="27"/>
    </row>
    <row r="445" spans="12:20" x14ac:dyDescent="0.25">
      <c r="L445" s="27"/>
      <c r="P445" s="27"/>
      <c r="T445" s="27"/>
    </row>
    <row r="446" spans="12:20" x14ac:dyDescent="0.25">
      <c r="L446" s="27"/>
      <c r="P446" s="27"/>
      <c r="T446" s="27"/>
    </row>
    <row r="447" spans="12:20" x14ac:dyDescent="0.25">
      <c r="L447" s="27"/>
      <c r="P447" s="27"/>
      <c r="T447" s="27"/>
    </row>
    <row r="448" spans="12:20" x14ac:dyDescent="0.25">
      <c r="L448" s="27"/>
      <c r="P448" s="27"/>
      <c r="T448" s="27"/>
    </row>
    <row r="449" spans="12:20" x14ac:dyDescent="0.25">
      <c r="L449" s="27"/>
      <c r="P449" s="27"/>
      <c r="T449" s="27"/>
    </row>
    <row r="450" spans="12:20" x14ac:dyDescent="0.25">
      <c r="L450" s="27"/>
      <c r="P450" s="27"/>
      <c r="T450" s="27"/>
    </row>
    <row r="451" spans="12:20" x14ac:dyDescent="0.25">
      <c r="L451" s="27"/>
      <c r="P451" s="27"/>
      <c r="T451" s="27"/>
    </row>
    <row r="452" spans="12:20" x14ac:dyDescent="0.25">
      <c r="L452" s="27"/>
      <c r="P452" s="27"/>
      <c r="T452" s="27"/>
    </row>
    <row r="453" spans="12:20" x14ac:dyDescent="0.25">
      <c r="L453" s="27"/>
      <c r="P453" s="27"/>
      <c r="T453" s="27"/>
    </row>
    <row r="454" spans="12:20" x14ac:dyDescent="0.25">
      <c r="L454" s="27"/>
      <c r="P454" s="27"/>
      <c r="T454" s="27"/>
    </row>
    <row r="455" spans="12:20" x14ac:dyDescent="0.25">
      <c r="L455" s="27"/>
      <c r="P455" s="27"/>
      <c r="T455" s="27"/>
    </row>
    <row r="456" spans="12:20" x14ac:dyDescent="0.25">
      <c r="L456" s="27"/>
      <c r="P456" s="27"/>
      <c r="T456" s="27"/>
    </row>
    <row r="457" spans="12:20" x14ac:dyDescent="0.25">
      <c r="L457" s="27"/>
      <c r="P457" s="27"/>
      <c r="T457" s="27"/>
    </row>
    <row r="458" spans="12:20" x14ac:dyDescent="0.25">
      <c r="L458" s="27"/>
      <c r="P458" s="27"/>
      <c r="T458" s="27"/>
    </row>
    <row r="459" spans="12:20" x14ac:dyDescent="0.25">
      <c r="L459" s="27"/>
      <c r="P459" s="27"/>
      <c r="T459" s="27"/>
    </row>
    <row r="460" spans="12:20" x14ac:dyDescent="0.25">
      <c r="L460" s="27"/>
      <c r="P460" s="27"/>
      <c r="T460" s="27"/>
    </row>
    <row r="461" spans="12:20" x14ac:dyDescent="0.25">
      <c r="L461" s="27"/>
      <c r="P461" s="27"/>
      <c r="T461" s="27"/>
    </row>
    <row r="462" spans="12:20" x14ac:dyDescent="0.25">
      <c r="L462" s="27"/>
      <c r="P462" s="27"/>
      <c r="T462" s="27"/>
    </row>
    <row r="463" spans="12:20" x14ac:dyDescent="0.25">
      <c r="L463" s="27"/>
      <c r="P463" s="27"/>
      <c r="T463" s="27"/>
    </row>
    <row r="464" spans="12:20" x14ac:dyDescent="0.25">
      <c r="L464" s="27"/>
      <c r="P464" s="27"/>
      <c r="T464" s="27"/>
    </row>
    <row r="465" spans="12:20" x14ac:dyDescent="0.25">
      <c r="L465" s="27"/>
      <c r="P465" s="27"/>
      <c r="T465" s="27"/>
    </row>
    <row r="466" spans="12:20" x14ac:dyDescent="0.25">
      <c r="L466" s="27"/>
      <c r="P466" s="27"/>
      <c r="T466" s="27"/>
    </row>
    <row r="467" spans="12:20" x14ac:dyDescent="0.25">
      <c r="L467" s="27"/>
      <c r="P467" s="27"/>
      <c r="T467" s="27"/>
    </row>
    <row r="468" spans="12:20" x14ac:dyDescent="0.25">
      <c r="L468" s="27"/>
      <c r="P468" s="27"/>
      <c r="T468" s="27"/>
    </row>
    <row r="469" spans="12:20" x14ac:dyDescent="0.25">
      <c r="L469" s="27"/>
      <c r="P469" s="27"/>
      <c r="T469" s="27"/>
    </row>
    <row r="470" spans="12:20" x14ac:dyDescent="0.25">
      <c r="L470" s="27"/>
      <c r="P470" s="27"/>
      <c r="T470" s="27"/>
    </row>
    <row r="471" spans="12:20" x14ac:dyDescent="0.25">
      <c r="L471" s="27"/>
      <c r="P471" s="27"/>
      <c r="T471" s="27"/>
    </row>
    <row r="472" spans="12:20" x14ac:dyDescent="0.25">
      <c r="L472" s="27"/>
      <c r="P472" s="27"/>
      <c r="T472" s="27"/>
    </row>
    <row r="473" spans="12:20" x14ac:dyDescent="0.25">
      <c r="L473" s="27"/>
      <c r="P473" s="27"/>
      <c r="T473" s="27"/>
    </row>
    <row r="474" spans="12:20" x14ac:dyDescent="0.25">
      <c r="L474" s="27"/>
      <c r="P474" s="27"/>
      <c r="T474" s="27"/>
    </row>
    <row r="475" spans="12:20" x14ac:dyDescent="0.25">
      <c r="L475" s="27"/>
      <c r="P475" s="27"/>
      <c r="T475" s="27"/>
    </row>
    <row r="476" spans="12:20" x14ac:dyDescent="0.25">
      <c r="L476" s="27"/>
      <c r="P476" s="27"/>
      <c r="T476" s="27"/>
    </row>
    <row r="477" spans="12:20" x14ac:dyDescent="0.25">
      <c r="L477" s="27"/>
      <c r="P477" s="27"/>
      <c r="T477" s="27"/>
    </row>
    <row r="478" spans="12:20" x14ac:dyDescent="0.25">
      <c r="L478" s="27"/>
      <c r="P478" s="27"/>
      <c r="T478" s="27"/>
    </row>
    <row r="479" spans="12:20" x14ac:dyDescent="0.25">
      <c r="L479" s="27"/>
      <c r="P479" s="27"/>
      <c r="T479" s="27"/>
    </row>
    <row r="480" spans="12:20" x14ac:dyDescent="0.25">
      <c r="L480" s="27"/>
      <c r="P480" s="27"/>
      <c r="T480" s="27"/>
    </row>
    <row r="481" spans="12:20" x14ac:dyDescent="0.25">
      <c r="L481" s="27"/>
      <c r="P481" s="27"/>
      <c r="T481" s="27"/>
    </row>
    <row r="482" spans="12:20" x14ac:dyDescent="0.25">
      <c r="L482" s="27"/>
      <c r="P482" s="27"/>
      <c r="T482" s="27"/>
    </row>
    <row r="483" spans="12:20" x14ac:dyDescent="0.25">
      <c r="L483" s="27"/>
      <c r="P483" s="27"/>
      <c r="T483" s="27"/>
    </row>
    <row r="484" spans="12:20" x14ac:dyDescent="0.25">
      <c r="L484" s="27"/>
      <c r="P484" s="27"/>
      <c r="T484" s="27"/>
    </row>
    <row r="485" spans="12:20" x14ac:dyDescent="0.25">
      <c r="L485" s="27"/>
      <c r="P485" s="27"/>
      <c r="T485" s="27"/>
    </row>
    <row r="486" spans="12:20" x14ac:dyDescent="0.25">
      <c r="L486" s="27"/>
      <c r="P486" s="27"/>
      <c r="T486" s="27"/>
    </row>
    <row r="487" spans="12:20" x14ac:dyDescent="0.25">
      <c r="L487" s="27"/>
      <c r="P487" s="27"/>
      <c r="T487" s="27"/>
    </row>
    <row r="488" spans="12:20" x14ac:dyDescent="0.25">
      <c r="L488" s="27"/>
      <c r="P488" s="27"/>
      <c r="T488" s="27"/>
    </row>
    <row r="489" spans="12:20" x14ac:dyDescent="0.25">
      <c r="L489" s="27"/>
      <c r="P489" s="27"/>
      <c r="T489" s="27"/>
    </row>
    <row r="490" spans="12:20" x14ac:dyDescent="0.25">
      <c r="L490" s="27"/>
      <c r="P490" s="27"/>
      <c r="T490" s="27"/>
    </row>
    <row r="491" spans="12:20" x14ac:dyDescent="0.25">
      <c r="L491" s="27"/>
      <c r="P491" s="27"/>
      <c r="T491" s="27"/>
    </row>
    <row r="492" spans="12:20" x14ac:dyDescent="0.25">
      <c r="L492" s="27"/>
      <c r="P492" s="27"/>
      <c r="T492" s="27"/>
    </row>
    <row r="493" spans="12:20" x14ac:dyDescent="0.25">
      <c r="L493" s="27"/>
      <c r="P493" s="27"/>
      <c r="T493" s="27"/>
    </row>
    <row r="494" spans="12:20" x14ac:dyDescent="0.25">
      <c r="L494" s="27"/>
      <c r="P494" s="27"/>
      <c r="T494" s="27"/>
    </row>
    <row r="495" spans="12:20" x14ac:dyDescent="0.25">
      <c r="L495" s="27"/>
      <c r="P495" s="27"/>
      <c r="T495" s="27"/>
    </row>
    <row r="496" spans="12:20" x14ac:dyDescent="0.25">
      <c r="L496" s="27"/>
      <c r="P496" s="27"/>
      <c r="T496" s="27"/>
    </row>
    <row r="497" spans="12:20" x14ac:dyDescent="0.25">
      <c r="L497" s="27"/>
      <c r="P497" s="27"/>
      <c r="T497" s="27"/>
    </row>
    <row r="498" spans="12:20" x14ac:dyDescent="0.25">
      <c r="L498" s="27"/>
      <c r="P498" s="27"/>
      <c r="T498" s="27"/>
    </row>
    <row r="499" spans="12:20" x14ac:dyDescent="0.25">
      <c r="L499" s="27"/>
      <c r="P499" s="27"/>
      <c r="T499" s="27"/>
    </row>
    <row r="500" spans="12:20" x14ac:dyDescent="0.25">
      <c r="L500" s="27"/>
      <c r="P500" s="27"/>
      <c r="T500" s="27"/>
    </row>
    <row r="501" spans="12:20" x14ac:dyDescent="0.25">
      <c r="L501" s="27"/>
      <c r="P501" s="27"/>
      <c r="T501" s="27"/>
    </row>
    <row r="502" spans="12:20" x14ac:dyDescent="0.25">
      <c r="L502" s="27"/>
      <c r="P502" s="27"/>
      <c r="T502" s="27"/>
    </row>
    <row r="503" spans="12:20" x14ac:dyDescent="0.25">
      <c r="L503" s="27"/>
      <c r="P503" s="27"/>
      <c r="T503" s="27"/>
    </row>
    <row r="504" spans="12:20" x14ac:dyDescent="0.25">
      <c r="L504" s="27"/>
      <c r="P504" s="27"/>
      <c r="T504" s="27"/>
    </row>
    <row r="505" spans="12:20" x14ac:dyDescent="0.25">
      <c r="L505" s="27"/>
      <c r="P505" s="27"/>
      <c r="T505" s="27"/>
    </row>
    <row r="506" spans="12:20" x14ac:dyDescent="0.25">
      <c r="L506" s="27"/>
      <c r="P506" s="27"/>
      <c r="T506" s="27"/>
    </row>
    <row r="507" spans="12:20" x14ac:dyDescent="0.25">
      <c r="L507" s="27"/>
      <c r="P507" s="27"/>
      <c r="T507" s="27"/>
    </row>
    <row r="508" spans="12:20" x14ac:dyDescent="0.25">
      <c r="L508" s="27"/>
      <c r="P508" s="27"/>
      <c r="T508" s="27"/>
    </row>
    <row r="509" spans="12:20" x14ac:dyDescent="0.25">
      <c r="L509" s="27"/>
      <c r="P509" s="27"/>
      <c r="T509" s="27"/>
    </row>
    <row r="510" spans="12:20" x14ac:dyDescent="0.25">
      <c r="L510" s="27"/>
      <c r="P510" s="27"/>
      <c r="T510" s="27"/>
    </row>
    <row r="511" spans="12:20" x14ac:dyDescent="0.25">
      <c r="L511" s="27"/>
      <c r="P511" s="27"/>
      <c r="T511" s="27"/>
    </row>
    <row r="512" spans="12:20" x14ac:dyDescent="0.25">
      <c r="L512" s="27"/>
      <c r="P512" s="27"/>
      <c r="T512" s="27"/>
    </row>
    <row r="513" spans="12:20" x14ac:dyDescent="0.25">
      <c r="L513" s="27"/>
      <c r="P513" s="27"/>
      <c r="T513" s="27"/>
    </row>
    <row r="514" spans="12:20" x14ac:dyDescent="0.25">
      <c r="L514" s="27"/>
      <c r="P514" s="27"/>
      <c r="T514" s="27"/>
    </row>
    <row r="515" spans="12:20" x14ac:dyDescent="0.25">
      <c r="L515" s="27"/>
      <c r="P515" s="27"/>
      <c r="T515" s="27"/>
    </row>
    <row r="516" spans="12:20" x14ac:dyDescent="0.25">
      <c r="L516" s="27"/>
      <c r="P516" s="27"/>
      <c r="T516" s="27"/>
    </row>
    <row r="517" spans="12:20" x14ac:dyDescent="0.25">
      <c r="L517" s="27"/>
      <c r="P517" s="27"/>
      <c r="T517" s="27"/>
    </row>
    <row r="518" spans="12:20" x14ac:dyDescent="0.25">
      <c r="L518" s="27"/>
      <c r="P518" s="27"/>
      <c r="T518" s="27"/>
    </row>
    <row r="519" spans="12:20" x14ac:dyDescent="0.25">
      <c r="L519" s="27"/>
      <c r="P519" s="27"/>
      <c r="T519" s="27"/>
    </row>
    <row r="520" spans="12:20" x14ac:dyDescent="0.25">
      <c r="L520" s="27"/>
      <c r="P520" s="27"/>
      <c r="T520" s="27"/>
    </row>
    <row r="521" spans="12:20" x14ac:dyDescent="0.25">
      <c r="L521" s="27"/>
      <c r="P521" s="27"/>
      <c r="T521" s="27"/>
    </row>
    <row r="522" spans="12:20" x14ac:dyDescent="0.25">
      <c r="L522" s="27"/>
      <c r="P522" s="27"/>
      <c r="T522" s="27"/>
    </row>
    <row r="523" spans="12:20" x14ac:dyDescent="0.25">
      <c r="L523" s="27"/>
      <c r="P523" s="27"/>
      <c r="T523" s="27"/>
    </row>
    <row r="524" spans="12:20" x14ac:dyDescent="0.25">
      <c r="L524" s="27"/>
      <c r="P524" s="27"/>
      <c r="T524" s="27"/>
    </row>
    <row r="525" spans="12:20" x14ac:dyDescent="0.25">
      <c r="L525" s="27"/>
      <c r="P525" s="27"/>
      <c r="T525" s="27"/>
    </row>
    <row r="526" spans="12:20" x14ac:dyDescent="0.25">
      <c r="L526" s="27"/>
      <c r="P526" s="27"/>
      <c r="T526" s="27"/>
    </row>
    <row r="527" spans="12:20" x14ac:dyDescent="0.25">
      <c r="L527" s="27"/>
      <c r="P527" s="27"/>
      <c r="T527" s="27"/>
    </row>
    <row r="528" spans="12:20" x14ac:dyDescent="0.25">
      <c r="L528" s="27"/>
      <c r="P528" s="27"/>
      <c r="T528" s="27"/>
    </row>
    <row r="529" spans="12:20" x14ac:dyDescent="0.25">
      <c r="L529" s="27"/>
      <c r="P529" s="27"/>
      <c r="T529" s="27"/>
    </row>
    <row r="530" spans="12:20" x14ac:dyDescent="0.25">
      <c r="L530" s="27"/>
      <c r="P530" s="27"/>
      <c r="T530" s="27"/>
    </row>
    <row r="531" spans="12:20" x14ac:dyDescent="0.25">
      <c r="L531" s="27"/>
      <c r="P531" s="27"/>
      <c r="T531" s="27"/>
    </row>
    <row r="532" spans="12:20" x14ac:dyDescent="0.25">
      <c r="L532" s="27"/>
      <c r="P532" s="27"/>
      <c r="T532" s="27"/>
    </row>
    <row r="533" spans="12:20" x14ac:dyDescent="0.25">
      <c r="L533" s="27"/>
      <c r="P533" s="27"/>
      <c r="T533" s="27"/>
    </row>
    <row r="534" spans="12:20" x14ac:dyDescent="0.25">
      <c r="L534" s="27"/>
      <c r="P534" s="27"/>
      <c r="T534" s="27"/>
    </row>
    <row r="535" spans="12:20" x14ac:dyDescent="0.25">
      <c r="L535" s="27"/>
      <c r="P535" s="27"/>
      <c r="T535" s="27"/>
    </row>
    <row r="536" spans="12:20" x14ac:dyDescent="0.25">
      <c r="L536" s="27"/>
      <c r="P536" s="27"/>
      <c r="T536" s="27"/>
    </row>
    <row r="537" spans="12:20" x14ac:dyDescent="0.25">
      <c r="L537" s="27"/>
      <c r="P537" s="27"/>
      <c r="T537" s="27"/>
    </row>
    <row r="538" spans="12:20" x14ac:dyDescent="0.25">
      <c r="L538" s="27"/>
      <c r="P538" s="27"/>
      <c r="T538" s="27"/>
    </row>
    <row r="539" spans="12:20" x14ac:dyDescent="0.25">
      <c r="L539" s="27"/>
      <c r="P539" s="27"/>
      <c r="T539" s="27"/>
    </row>
    <row r="540" spans="12:20" x14ac:dyDescent="0.25">
      <c r="L540" s="27"/>
      <c r="P540" s="27"/>
      <c r="T540" s="27"/>
    </row>
    <row r="541" spans="12:20" x14ac:dyDescent="0.25">
      <c r="L541" s="27"/>
      <c r="P541" s="27"/>
      <c r="T541" s="27"/>
    </row>
    <row r="542" spans="12:20" x14ac:dyDescent="0.25">
      <c r="L542" s="27"/>
      <c r="P542" s="27"/>
      <c r="T542" s="27"/>
    </row>
    <row r="543" spans="12:20" x14ac:dyDescent="0.25">
      <c r="L543" s="27"/>
      <c r="P543" s="27"/>
      <c r="T543" s="27"/>
    </row>
    <row r="544" spans="12:20" x14ac:dyDescent="0.25">
      <c r="L544" s="27"/>
      <c r="P544" s="27"/>
      <c r="T544" s="27"/>
    </row>
    <row r="545" spans="12:20" x14ac:dyDescent="0.25">
      <c r="L545" s="27"/>
      <c r="P545" s="27"/>
      <c r="T545" s="27"/>
    </row>
    <row r="546" spans="12:20" x14ac:dyDescent="0.25">
      <c r="L546" s="27"/>
      <c r="P546" s="27"/>
      <c r="T546" s="27"/>
    </row>
    <row r="547" spans="12:20" x14ac:dyDescent="0.25">
      <c r="L547" s="27"/>
      <c r="P547" s="27"/>
      <c r="T547" s="27"/>
    </row>
    <row r="548" spans="12:20" x14ac:dyDescent="0.25">
      <c r="L548" s="27"/>
      <c r="P548" s="27"/>
      <c r="T548" s="27"/>
    </row>
  </sheetData>
  <mergeCells count="58">
    <mergeCell ref="O2:T2"/>
    <mergeCell ref="B4:T4"/>
    <mergeCell ref="B6:B7"/>
    <mergeCell ref="C6:C7"/>
    <mergeCell ref="D6:D7"/>
    <mergeCell ref="M6:P6"/>
    <mergeCell ref="I6:L6"/>
    <mergeCell ref="E6:H6"/>
    <mergeCell ref="Q6:T6"/>
    <mergeCell ref="O74:Q74"/>
    <mergeCell ref="B70:T70"/>
    <mergeCell ref="L81:M81"/>
    <mergeCell ref="H81:K82"/>
    <mergeCell ref="G81:G82"/>
    <mergeCell ref="O75:Q75"/>
    <mergeCell ref="T81:U81"/>
    <mergeCell ref="G80:Q80"/>
    <mergeCell ref="H83:K83"/>
    <mergeCell ref="H84:K84"/>
    <mergeCell ref="H85:K85"/>
    <mergeCell ref="H86:K86"/>
    <mergeCell ref="H87:K87"/>
    <mergeCell ref="H88:K88"/>
    <mergeCell ref="H89:K89"/>
    <mergeCell ref="H90:K90"/>
    <mergeCell ref="H91:K91"/>
    <mergeCell ref="H92:K92"/>
    <mergeCell ref="H93:K93"/>
    <mergeCell ref="H94:K94"/>
    <mergeCell ref="H95:K95"/>
    <mergeCell ref="H96:K96"/>
    <mergeCell ref="H97:K97"/>
    <mergeCell ref="H98:K98"/>
    <mergeCell ref="H99:K99"/>
    <mergeCell ref="H100:K100"/>
    <mergeCell ref="H101:K101"/>
    <mergeCell ref="H102:K102"/>
    <mergeCell ref="H103:K103"/>
    <mergeCell ref="H104:K104"/>
    <mergeCell ref="H105:K105"/>
    <mergeCell ref="H106:K106"/>
    <mergeCell ref="H117:K117"/>
    <mergeCell ref="H119:K119"/>
    <mergeCell ref="H120:K120"/>
    <mergeCell ref="H121:K121"/>
    <mergeCell ref="H122:K122"/>
    <mergeCell ref="P81:Q81"/>
    <mergeCell ref="H113:K113"/>
    <mergeCell ref="H114:K114"/>
    <mergeCell ref="H115:K115"/>
    <mergeCell ref="H116:K116"/>
    <mergeCell ref="H118:K118"/>
    <mergeCell ref="H107:K107"/>
    <mergeCell ref="H108:K108"/>
    <mergeCell ref="H109:K109"/>
    <mergeCell ref="H110:K110"/>
    <mergeCell ref="H111:K111"/>
    <mergeCell ref="H112:K112"/>
  </mergeCells>
  <phoneticPr fontId="37" type="noConversion"/>
  <pageMargins left="2.3622047244094491" right="0.39370078740157483" top="0.78740157480314965" bottom="0.78740157480314965" header="0.27559055118110237" footer="0.23622047244094491"/>
  <pageSetup paperSize="8" scale="38" orientation="landscape" r:id="rId1"/>
  <headerFooter alignWithMargins="0"/>
  <rowBreaks count="1" manualBreakCount="1">
    <brk id="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Z232"/>
  <sheetViews>
    <sheetView topLeftCell="F75" zoomScale="75" zoomScaleNormal="75" workbookViewId="0">
      <selection activeCell="I70" sqref="I70:Y117"/>
    </sheetView>
  </sheetViews>
  <sheetFormatPr defaultColWidth="9.109375" defaultRowHeight="13.2" x14ac:dyDescent="0.25"/>
  <cols>
    <col min="1" max="1" width="2" style="51" customWidth="1"/>
    <col min="2" max="2" width="7.109375" style="51" customWidth="1"/>
    <col min="3" max="3" width="47" style="51" customWidth="1"/>
    <col min="4" max="4" width="12.88671875" style="51" customWidth="1"/>
    <col min="5" max="5" width="25" style="51" customWidth="1"/>
    <col min="6" max="6" width="22.88671875" style="51" customWidth="1"/>
    <col min="7" max="7" width="1.6640625" style="51" customWidth="1"/>
    <col min="8" max="8" width="31.6640625" style="51" customWidth="1"/>
    <col min="9" max="9" width="9.109375" style="51"/>
    <col min="10" max="10" width="9.109375" style="51" customWidth="1"/>
    <col min="11" max="12" width="9.109375" style="51"/>
    <col min="13" max="13" width="44" style="51" customWidth="1"/>
    <col min="14" max="14" width="17.44140625" style="51" customWidth="1"/>
    <col min="15" max="15" width="15.6640625" style="51" customWidth="1"/>
    <col min="16" max="16" width="15.88671875" style="51" customWidth="1"/>
    <col min="17" max="17" width="18.6640625" style="51" customWidth="1"/>
    <col min="18" max="18" width="13.109375" style="51" customWidth="1"/>
    <col min="19" max="19" width="12.44140625" style="51" customWidth="1"/>
    <col min="20" max="20" width="14.88671875" style="51" customWidth="1"/>
    <col min="21" max="21" width="20.44140625" style="51" customWidth="1"/>
    <col min="22" max="22" width="9.6640625" style="51" customWidth="1"/>
    <col min="23" max="23" width="8.6640625" style="51" customWidth="1"/>
    <col min="24" max="24" width="14.88671875" style="51" customWidth="1"/>
    <col min="25" max="25" width="18.109375" style="51" customWidth="1"/>
    <col min="26" max="26" width="13.109375" style="51" customWidth="1"/>
    <col min="27" max="16384" width="9.109375" style="51"/>
  </cols>
  <sheetData>
    <row r="1" spans="2:15" ht="16.8" x14ac:dyDescent="0.3">
      <c r="B1" s="249"/>
      <c r="C1" s="249"/>
      <c r="D1" s="249"/>
      <c r="E1" s="1079" t="s">
        <v>457</v>
      </c>
      <c r="F1" s="1079"/>
      <c r="G1" s="250"/>
      <c r="H1" s="250"/>
    </row>
    <row r="2" spans="2:15" ht="39" customHeight="1" x14ac:dyDescent="0.25">
      <c r="B2" s="249"/>
      <c r="C2" s="249"/>
      <c r="D2" s="249"/>
      <c r="E2" s="1079" t="s">
        <v>595</v>
      </c>
      <c r="F2" s="1079"/>
      <c r="G2" s="1079"/>
      <c r="H2" s="1079"/>
      <c r="I2" s="28"/>
      <c r="J2" s="28"/>
      <c r="K2" s="28"/>
    </row>
    <row r="3" spans="2:15" ht="3.75" customHeight="1" x14ac:dyDescent="0.25">
      <c r="B3" s="249"/>
      <c r="C3" s="249"/>
      <c r="D3" s="249"/>
      <c r="E3" s="249"/>
      <c r="F3" s="249"/>
      <c r="G3" s="249"/>
      <c r="H3" s="249"/>
    </row>
    <row r="4" spans="2:15" ht="40.5" customHeight="1" x14ac:dyDescent="0.25">
      <c r="B4" s="1082" t="s">
        <v>841</v>
      </c>
      <c r="C4" s="1083"/>
      <c r="D4" s="1083"/>
      <c r="E4" s="1083"/>
      <c r="F4" s="1083"/>
      <c r="G4" s="1083"/>
      <c r="H4" s="1083"/>
    </row>
    <row r="5" spans="2:15" ht="18" x14ac:dyDescent="0.35">
      <c r="B5" s="251"/>
      <c r="C5" s="251"/>
      <c r="D5" s="251"/>
      <c r="E5" s="251"/>
      <c r="F5" s="251"/>
      <c r="G5" s="251"/>
      <c r="H5" s="252" t="s">
        <v>17</v>
      </c>
    </row>
    <row r="6" spans="2:15" ht="15.75" customHeight="1" x14ac:dyDescent="0.25">
      <c r="B6" s="1084" t="s">
        <v>407</v>
      </c>
      <c r="C6" s="1084" t="s">
        <v>127</v>
      </c>
      <c r="D6" s="1084" t="s">
        <v>408</v>
      </c>
      <c r="E6" s="1084" t="s">
        <v>409</v>
      </c>
      <c r="F6" s="1084"/>
      <c r="G6" s="1084"/>
      <c r="H6" s="1084"/>
    </row>
    <row r="7" spans="2:15" ht="68.25" customHeight="1" x14ac:dyDescent="0.25">
      <c r="B7" s="1084"/>
      <c r="C7" s="1085"/>
      <c r="D7" s="1085"/>
      <c r="E7" s="379" t="s">
        <v>865</v>
      </c>
      <c r="F7" s="379" t="s">
        <v>871</v>
      </c>
      <c r="G7" s="379" t="s">
        <v>456</v>
      </c>
      <c r="H7" s="380" t="s">
        <v>840</v>
      </c>
    </row>
    <row r="8" spans="2:15" ht="15.6" x14ac:dyDescent="0.3">
      <c r="B8" s="391" t="s">
        <v>131</v>
      </c>
      <c r="C8" s="391" t="s">
        <v>132</v>
      </c>
      <c r="D8" s="391" t="s">
        <v>133</v>
      </c>
      <c r="E8" s="391" t="s">
        <v>134</v>
      </c>
      <c r="F8" s="391" t="s">
        <v>135</v>
      </c>
      <c r="G8" s="391" t="s">
        <v>136</v>
      </c>
      <c r="H8" s="392">
        <v>6</v>
      </c>
    </row>
    <row r="9" spans="2:15" ht="15.6" x14ac:dyDescent="0.3">
      <c r="B9" s="284" t="s">
        <v>131</v>
      </c>
      <c r="C9" s="299" t="s">
        <v>410</v>
      </c>
      <c r="D9" s="284" t="s">
        <v>93</v>
      </c>
      <c r="E9" s="284">
        <v>5730.36</v>
      </c>
      <c r="F9" s="294">
        <v>4896.7599999999993</v>
      </c>
      <c r="G9" s="284">
        <v>0</v>
      </c>
      <c r="H9" s="285">
        <v>11937.230645998945</v>
      </c>
      <c r="I9" s="53"/>
    </row>
    <row r="10" spans="2:15" ht="15.6" x14ac:dyDescent="0.3">
      <c r="B10" s="284" t="s">
        <v>152</v>
      </c>
      <c r="C10" s="199" t="s">
        <v>458</v>
      </c>
      <c r="D10" s="197" t="s">
        <v>93</v>
      </c>
      <c r="E10" s="197">
        <v>3472.49</v>
      </c>
      <c r="F10" s="322">
        <v>2102.41</v>
      </c>
      <c r="G10" s="197">
        <v>0</v>
      </c>
      <c r="H10" s="285">
        <v>6000.2844836793629</v>
      </c>
      <c r="M10" s="258"/>
      <c r="N10" s="258"/>
      <c r="O10" s="258"/>
    </row>
    <row r="11" spans="2:15" ht="18" customHeight="1" x14ac:dyDescent="0.3">
      <c r="B11" s="284" t="s">
        <v>459</v>
      </c>
      <c r="C11" s="299" t="s">
        <v>460</v>
      </c>
      <c r="D11" s="284" t="s">
        <v>93</v>
      </c>
      <c r="E11" s="284">
        <v>2806.56</v>
      </c>
      <c r="F11" s="294">
        <v>1958.6</v>
      </c>
      <c r="G11" s="284">
        <v>0</v>
      </c>
      <c r="H11" s="286">
        <v>4417.7000914793634</v>
      </c>
    </row>
    <row r="12" spans="2:15" ht="31.2" x14ac:dyDescent="0.3">
      <c r="B12" s="284" t="s">
        <v>461</v>
      </c>
      <c r="C12" s="299" t="s">
        <v>462</v>
      </c>
      <c r="D12" s="284" t="s">
        <v>93</v>
      </c>
      <c r="E12" s="284">
        <v>0</v>
      </c>
      <c r="F12" s="284">
        <v>0</v>
      </c>
      <c r="G12" s="284">
        <v>0</v>
      </c>
      <c r="H12" s="286">
        <v>0</v>
      </c>
    </row>
    <row r="13" spans="2:15" ht="31.2" x14ac:dyDescent="0.3">
      <c r="B13" s="284" t="s">
        <v>463</v>
      </c>
      <c r="C13" s="299" t="s">
        <v>464</v>
      </c>
      <c r="D13" s="284" t="s">
        <v>93</v>
      </c>
      <c r="E13" s="284">
        <v>112</v>
      </c>
      <c r="F13" s="294">
        <v>82.81</v>
      </c>
      <c r="G13" s="284">
        <v>0</v>
      </c>
      <c r="H13" s="286">
        <v>290.68439219999999</v>
      </c>
    </row>
    <row r="14" spans="2:15" ht="31.2" x14ac:dyDescent="0.3">
      <c r="B14" s="284" t="s">
        <v>465</v>
      </c>
      <c r="C14" s="299" t="s">
        <v>466</v>
      </c>
      <c r="D14" s="284" t="s">
        <v>93</v>
      </c>
      <c r="E14" s="284">
        <v>553.92999999999995</v>
      </c>
      <c r="F14" s="294">
        <v>61</v>
      </c>
      <c r="G14" s="284">
        <v>0</v>
      </c>
      <c r="H14" s="286">
        <v>1291.9000000000001</v>
      </c>
    </row>
    <row r="15" spans="2:15" ht="15.6" x14ac:dyDescent="0.3">
      <c r="B15" s="284" t="s">
        <v>154</v>
      </c>
      <c r="C15" s="199" t="s">
        <v>467</v>
      </c>
      <c r="D15" s="197" t="s">
        <v>93</v>
      </c>
      <c r="E15" s="197">
        <v>96.45</v>
      </c>
      <c r="F15" s="322">
        <v>227.6</v>
      </c>
      <c r="G15" s="197">
        <v>0</v>
      </c>
      <c r="H15" s="285">
        <v>554.24599999999998</v>
      </c>
    </row>
    <row r="16" spans="2:15" ht="15.6" x14ac:dyDescent="0.3">
      <c r="B16" s="284" t="s">
        <v>413</v>
      </c>
      <c r="C16" s="199" t="s">
        <v>468</v>
      </c>
      <c r="D16" s="197" t="s">
        <v>93</v>
      </c>
      <c r="E16" s="197">
        <v>1643.41</v>
      </c>
      <c r="F16" s="197">
        <v>2155.1999999999998</v>
      </c>
      <c r="G16" s="197">
        <v>0</v>
      </c>
      <c r="H16" s="285">
        <v>2162.76872</v>
      </c>
    </row>
    <row r="17" spans="2:8" ht="18" customHeight="1" x14ac:dyDescent="0.3">
      <c r="B17" s="284" t="s">
        <v>469</v>
      </c>
      <c r="C17" s="299" t="s">
        <v>416</v>
      </c>
      <c r="D17" s="284" t="s">
        <v>93</v>
      </c>
      <c r="E17" s="284">
        <v>26.41</v>
      </c>
      <c r="F17" s="294">
        <v>50.8</v>
      </c>
      <c r="G17" s="284">
        <v>0</v>
      </c>
      <c r="H17" s="286">
        <v>121.93411999999999</v>
      </c>
    </row>
    <row r="18" spans="2:8" ht="18" customHeight="1" x14ac:dyDescent="0.3">
      <c r="B18" s="284" t="s">
        <v>417</v>
      </c>
      <c r="C18" s="299" t="s">
        <v>470</v>
      </c>
      <c r="D18" s="284" t="s">
        <v>93</v>
      </c>
      <c r="E18" s="284">
        <v>1356</v>
      </c>
      <c r="F18" s="294">
        <v>1806.4</v>
      </c>
      <c r="G18" s="284">
        <v>0</v>
      </c>
      <c r="H18" s="286">
        <v>1971.221</v>
      </c>
    </row>
    <row r="19" spans="2:8" ht="18" customHeight="1" x14ac:dyDescent="0.3">
      <c r="B19" s="284" t="s">
        <v>419</v>
      </c>
      <c r="C19" s="299" t="s">
        <v>420</v>
      </c>
      <c r="D19" s="284" t="s">
        <v>93</v>
      </c>
      <c r="E19" s="284">
        <v>261</v>
      </c>
      <c r="F19" s="294">
        <v>298</v>
      </c>
      <c r="G19" s="284">
        <v>0</v>
      </c>
      <c r="H19" s="286">
        <v>69.613599999999991</v>
      </c>
    </row>
    <row r="20" spans="2:8" ht="15.6" x14ac:dyDescent="0.3">
      <c r="B20" s="284" t="s">
        <v>421</v>
      </c>
      <c r="C20" s="199" t="s">
        <v>422</v>
      </c>
      <c r="D20" s="197" t="s">
        <v>93</v>
      </c>
      <c r="E20" s="197">
        <v>518.01</v>
      </c>
      <c r="F20" s="197">
        <v>411.55</v>
      </c>
      <c r="G20" s="197">
        <v>0</v>
      </c>
      <c r="H20" s="285">
        <v>3219.9314423195824</v>
      </c>
    </row>
    <row r="21" spans="2:8" ht="18" customHeight="1" x14ac:dyDescent="0.3">
      <c r="B21" s="284" t="s">
        <v>423</v>
      </c>
      <c r="C21" s="299" t="s">
        <v>424</v>
      </c>
      <c r="D21" s="284" t="s">
        <v>93</v>
      </c>
      <c r="E21" s="284">
        <v>367.79</v>
      </c>
      <c r="F21" s="284">
        <v>325.5</v>
      </c>
      <c r="G21" s="284">
        <v>0</v>
      </c>
      <c r="H21" s="286">
        <v>2164.9517946265078</v>
      </c>
    </row>
    <row r="22" spans="2:8" ht="17.25" customHeight="1" x14ac:dyDescent="0.3">
      <c r="B22" s="284" t="s">
        <v>425</v>
      </c>
      <c r="C22" s="299" t="s">
        <v>416</v>
      </c>
      <c r="D22" s="284" t="s">
        <v>93</v>
      </c>
      <c r="E22" s="284">
        <v>81.93</v>
      </c>
      <c r="F22" s="284">
        <v>73.92</v>
      </c>
      <c r="G22" s="284">
        <v>0</v>
      </c>
      <c r="H22" s="286">
        <v>476.28939481783175</v>
      </c>
    </row>
    <row r="23" spans="2:8" ht="18.75" customHeight="1" x14ac:dyDescent="0.3">
      <c r="B23" s="284" t="s">
        <v>426</v>
      </c>
      <c r="C23" s="299" t="s">
        <v>427</v>
      </c>
      <c r="D23" s="284" t="s">
        <v>93</v>
      </c>
      <c r="E23" s="284">
        <v>68.290000000000006</v>
      </c>
      <c r="F23" s="284">
        <v>12.13</v>
      </c>
      <c r="G23" s="284">
        <v>0</v>
      </c>
      <c r="H23" s="286">
        <v>578.69025287524289</v>
      </c>
    </row>
    <row r="24" spans="2:8" ht="15.6" x14ac:dyDescent="0.3">
      <c r="B24" s="284" t="s">
        <v>132</v>
      </c>
      <c r="C24" s="199" t="s">
        <v>428</v>
      </c>
      <c r="D24" s="197" t="s">
        <v>93</v>
      </c>
      <c r="E24" s="197">
        <v>501.61</v>
      </c>
      <c r="F24" s="197">
        <v>413.83000000000004</v>
      </c>
      <c r="G24" s="197">
        <v>0</v>
      </c>
      <c r="H24" s="285">
        <v>1551.0185188514045</v>
      </c>
    </row>
    <row r="25" spans="2:8" ht="15.6" x14ac:dyDescent="0.3">
      <c r="B25" s="284" t="s">
        <v>155</v>
      </c>
      <c r="C25" s="299" t="s">
        <v>424</v>
      </c>
      <c r="D25" s="284" t="s">
        <v>93</v>
      </c>
      <c r="E25" s="284">
        <v>317.87</v>
      </c>
      <c r="F25" s="284">
        <v>254.54</v>
      </c>
      <c r="G25" s="284">
        <v>0</v>
      </c>
      <c r="H25" s="286">
        <v>1064.2535672494023</v>
      </c>
    </row>
    <row r="26" spans="2:8" ht="18" customHeight="1" x14ac:dyDescent="0.3">
      <c r="B26" s="284" t="s">
        <v>156</v>
      </c>
      <c r="C26" s="299" t="s">
        <v>416</v>
      </c>
      <c r="D26" s="284" t="s">
        <v>93</v>
      </c>
      <c r="E26" s="284">
        <v>67.8</v>
      </c>
      <c r="F26" s="284">
        <v>50.38</v>
      </c>
      <c r="G26" s="284">
        <v>0</v>
      </c>
      <c r="H26" s="286">
        <v>234.13578479486853</v>
      </c>
    </row>
    <row r="27" spans="2:8" ht="18" customHeight="1" x14ac:dyDescent="0.3">
      <c r="B27" s="284" t="s">
        <v>429</v>
      </c>
      <c r="C27" s="299" t="s">
        <v>427</v>
      </c>
      <c r="D27" s="284" t="s">
        <v>93</v>
      </c>
      <c r="E27" s="284">
        <v>115.94</v>
      </c>
      <c r="F27" s="284">
        <v>108.91</v>
      </c>
      <c r="G27" s="284">
        <v>0</v>
      </c>
      <c r="H27" s="286">
        <v>252.62916680713363</v>
      </c>
    </row>
    <row r="28" spans="2:8" ht="18" customHeight="1" x14ac:dyDescent="0.3">
      <c r="B28" s="284" t="s">
        <v>133</v>
      </c>
      <c r="C28" s="199" t="s">
        <v>430</v>
      </c>
      <c r="D28" s="197" t="s">
        <v>93</v>
      </c>
      <c r="E28" s="197">
        <v>0</v>
      </c>
      <c r="F28" s="197">
        <v>0</v>
      </c>
      <c r="G28" s="197">
        <v>0</v>
      </c>
      <c r="H28" s="286">
        <v>0</v>
      </c>
    </row>
    <row r="29" spans="2:8" ht="18" customHeight="1" x14ac:dyDescent="0.3">
      <c r="B29" s="284" t="s">
        <v>431</v>
      </c>
      <c r="C29" s="299" t="s">
        <v>424</v>
      </c>
      <c r="D29" s="284" t="s">
        <v>93</v>
      </c>
      <c r="E29" s="284">
        <v>0</v>
      </c>
      <c r="F29" s="284">
        <v>0</v>
      </c>
      <c r="G29" s="284">
        <v>0</v>
      </c>
      <c r="H29" s="286">
        <v>0</v>
      </c>
    </row>
    <row r="30" spans="2:8" ht="18" customHeight="1" x14ac:dyDescent="0.3">
      <c r="B30" s="284" t="s">
        <v>432</v>
      </c>
      <c r="C30" s="299" t="s">
        <v>416</v>
      </c>
      <c r="D30" s="284" t="s">
        <v>93</v>
      </c>
      <c r="E30" s="284">
        <v>0</v>
      </c>
      <c r="F30" s="284">
        <v>0</v>
      </c>
      <c r="G30" s="284">
        <v>0</v>
      </c>
      <c r="H30" s="286">
        <v>0</v>
      </c>
    </row>
    <row r="31" spans="2:8" ht="18" customHeight="1" x14ac:dyDescent="0.3">
      <c r="B31" s="284" t="s">
        <v>433</v>
      </c>
      <c r="C31" s="299" t="s">
        <v>434</v>
      </c>
      <c r="D31" s="284" t="s">
        <v>93</v>
      </c>
      <c r="E31" s="284">
        <v>0</v>
      </c>
      <c r="F31" s="284">
        <v>0</v>
      </c>
      <c r="G31" s="284">
        <v>0</v>
      </c>
      <c r="H31" s="286">
        <v>0</v>
      </c>
    </row>
    <row r="32" spans="2:8" ht="18" customHeight="1" x14ac:dyDescent="0.3">
      <c r="B32" s="284" t="s">
        <v>134</v>
      </c>
      <c r="C32" s="299" t="s">
        <v>435</v>
      </c>
      <c r="D32" s="284" t="s">
        <v>93</v>
      </c>
      <c r="E32" s="284">
        <v>0</v>
      </c>
      <c r="F32" s="284">
        <v>0</v>
      </c>
      <c r="G32" s="284">
        <v>0</v>
      </c>
      <c r="H32" s="286">
        <v>0</v>
      </c>
    </row>
    <row r="33" spans="2:15" ht="18" customHeight="1" x14ac:dyDescent="0.3">
      <c r="B33" s="284" t="s">
        <v>135</v>
      </c>
      <c r="C33" s="299" t="s">
        <v>436</v>
      </c>
      <c r="D33" s="284" t="s">
        <v>93</v>
      </c>
      <c r="E33" s="284">
        <v>0</v>
      </c>
      <c r="F33" s="284">
        <v>0</v>
      </c>
      <c r="G33" s="284">
        <v>0</v>
      </c>
      <c r="H33" s="286">
        <v>0</v>
      </c>
    </row>
    <row r="34" spans="2:15" ht="18" customHeight="1" x14ac:dyDescent="0.3">
      <c r="B34" s="284" t="s">
        <v>136</v>
      </c>
      <c r="C34" s="199" t="s">
        <v>437</v>
      </c>
      <c r="D34" s="197" t="s">
        <v>93</v>
      </c>
      <c r="E34" s="197">
        <v>6231.9699999999993</v>
      </c>
      <c r="F34" s="197">
        <v>5310.5899999999992</v>
      </c>
      <c r="G34" s="197">
        <v>0</v>
      </c>
      <c r="H34" s="285">
        <v>13488.249164850349</v>
      </c>
      <c r="I34" s="53"/>
      <c r="M34" s="377"/>
      <c r="N34" s="377"/>
      <c r="O34" s="377"/>
    </row>
    <row r="35" spans="2:15" ht="31.2" x14ac:dyDescent="0.3">
      <c r="B35" s="284" t="s">
        <v>137</v>
      </c>
      <c r="C35" s="299" t="s">
        <v>471</v>
      </c>
      <c r="D35" s="284" t="s">
        <v>93</v>
      </c>
      <c r="E35" s="284">
        <v>0</v>
      </c>
      <c r="F35" s="284">
        <v>0</v>
      </c>
      <c r="G35" s="284">
        <v>0</v>
      </c>
      <c r="H35" s="286">
        <v>0</v>
      </c>
      <c r="I35" s="114"/>
      <c r="M35" s="377"/>
      <c r="N35" s="377"/>
      <c r="O35" s="377"/>
    </row>
    <row r="36" spans="2:15" ht="19.5" customHeight="1" x14ac:dyDescent="0.3">
      <c r="B36" s="284" t="s">
        <v>439</v>
      </c>
      <c r="C36" s="299" t="s">
        <v>440</v>
      </c>
      <c r="D36" s="284" t="s">
        <v>441</v>
      </c>
      <c r="E36" s="284" t="s">
        <v>641</v>
      </c>
      <c r="F36" s="284"/>
      <c r="G36" s="284">
        <v>0</v>
      </c>
      <c r="H36" s="286">
        <v>0</v>
      </c>
      <c r="M36" s="377"/>
      <c r="N36" s="377"/>
      <c r="O36" s="377"/>
    </row>
    <row r="37" spans="2:15" ht="18" customHeight="1" x14ac:dyDescent="0.3">
      <c r="B37" s="284" t="s">
        <v>442</v>
      </c>
      <c r="C37" s="299" t="s">
        <v>443</v>
      </c>
      <c r="D37" s="284" t="s">
        <v>93</v>
      </c>
      <c r="E37" s="284" t="s">
        <v>641</v>
      </c>
      <c r="F37" s="284"/>
      <c r="G37" s="284">
        <v>0</v>
      </c>
      <c r="H37" s="286">
        <v>0</v>
      </c>
    </row>
    <row r="38" spans="2:15" ht="15.6" x14ac:dyDescent="0.3">
      <c r="B38" s="284" t="s">
        <v>444</v>
      </c>
      <c r="C38" s="299" t="s">
        <v>445</v>
      </c>
      <c r="D38" s="284" t="s">
        <v>93</v>
      </c>
      <c r="E38" s="284" t="s">
        <v>641</v>
      </c>
      <c r="F38" s="284"/>
      <c r="G38" s="284">
        <v>0</v>
      </c>
      <c r="H38" s="286">
        <v>0</v>
      </c>
    </row>
    <row r="39" spans="2:15" ht="15.6" x14ac:dyDescent="0.3">
      <c r="B39" s="284" t="s">
        <v>446</v>
      </c>
      <c r="C39" s="286" t="s">
        <v>800</v>
      </c>
      <c r="D39" s="284" t="s">
        <v>93</v>
      </c>
      <c r="E39" s="284" t="s">
        <v>641</v>
      </c>
      <c r="F39" s="284"/>
      <c r="G39" s="284">
        <v>0</v>
      </c>
      <c r="H39" s="286"/>
    </row>
    <row r="40" spans="2:15" ht="15.6" x14ac:dyDescent="0.3">
      <c r="B40" s="284" t="s">
        <v>447</v>
      </c>
      <c r="C40" s="299" t="s">
        <v>448</v>
      </c>
      <c r="D40" s="284" t="s">
        <v>93</v>
      </c>
      <c r="E40" s="284" t="s">
        <v>641</v>
      </c>
      <c r="F40" s="284"/>
      <c r="G40" s="284">
        <v>0</v>
      </c>
      <c r="H40" s="286"/>
    </row>
    <row r="41" spans="2:15" ht="38.25" customHeight="1" x14ac:dyDescent="0.3">
      <c r="B41" s="284" t="s">
        <v>138</v>
      </c>
      <c r="C41" s="199" t="s">
        <v>472</v>
      </c>
      <c r="D41" s="284" t="s">
        <v>93</v>
      </c>
      <c r="E41" s="284">
        <v>6231.9699999999993</v>
      </c>
      <c r="F41" s="284">
        <v>1547</v>
      </c>
      <c r="G41" s="284">
        <v>0</v>
      </c>
      <c r="H41" s="285">
        <v>13488.249164850349</v>
      </c>
    </row>
    <row r="42" spans="2:15" ht="31.2" x14ac:dyDescent="0.3">
      <c r="B42" s="284" t="s">
        <v>473</v>
      </c>
      <c r="C42" s="299" t="s">
        <v>474</v>
      </c>
      <c r="D42" s="284" t="s">
        <v>375</v>
      </c>
      <c r="E42" s="294">
        <v>152.24434455464893</v>
      </c>
      <c r="F42" s="294">
        <v>27.34</v>
      </c>
      <c r="G42" s="284">
        <v>0</v>
      </c>
      <c r="H42" s="285">
        <v>332.33748496649952</v>
      </c>
    </row>
    <row r="43" spans="2:15" ht="39" customHeight="1" x14ac:dyDescent="0.3">
      <c r="B43" s="284" t="s">
        <v>140</v>
      </c>
      <c r="C43" s="299" t="s">
        <v>475</v>
      </c>
      <c r="D43" s="284" t="s">
        <v>150</v>
      </c>
      <c r="E43" s="284">
        <v>0</v>
      </c>
      <c r="F43" s="295">
        <v>59623</v>
      </c>
      <c r="G43" s="284">
        <v>0</v>
      </c>
      <c r="H43" s="286">
        <v>47332.072</v>
      </c>
    </row>
    <row r="44" spans="2:15" ht="15.6" x14ac:dyDescent="0.3">
      <c r="B44" s="284" t="s">
        <v>452</v>
      </c>
      <c r="C44" s="299" t="s">
        <v>476</v>
      </c>
      <c r="D44" s="284" t="s">
        <v>150</v>
      </c>
      <c r="E44" s="284"/>
      <c r="F44" s="295">
        <v>59623</v>
      </c>
      <c r="G44" s="284">
        <v>0</v>
      </c>
      <c r="H44" s="286">
        <v>47332.072</v>
      </c>
    </row>
    <row r="45" spans="2:15" ht="31.2" x14ac:dyDescent="0.3">
      <c r="B45" s="284" t="s">
        <v>453</v>
      </c>
      <c r="C45" s="299" t="s">
        <v>477</v>
      </c>
      <c r="D45" s="284" t="s">
        <v>150</v>
      </c>
      <c r="E45" s="284">
        <v>0</v>
      </c>
      <c r="F45" s="284">
        <v>0</v>
      </c>
      <c r="G45" s="284">
        <v>0</v>
      </c>
      <c r="H45" s="286">
        <v>0</v>
      </c>
    </row>
    <row r="46" spans="2:15" ht="31.2" x14ac:dyDescent="0.3">
      <c r="B46" s="284" t="s">
        <v>478</v>
      </c>
      <c r="C46" s="299" t="s">
        <v>479</v>
      </c>
      <c r="D46" s="284" t="s">
        <v>150</v>
      </c>
      <c r="E46" s="284">
        <v>0</v>
      </c>
      <c r="F46" s="295">
        <v>6872</v>
      </c>
      <c r="G46" s="284">
        <v>0</v>
      </c>
      <c r="H46" s="286">
        <v>6170</v>
      </c>
    </row>
    <row r="47" spans="2:15" ht="15.6" x14ac:dyDescent="0.3">
      <c r="B47" s="284" t="s">
        <v>480</v>
      </c>
      <c r="C47" s="299" t="s">
        <v>476</v>
      </c>
      <c r="D47" s="284" t="s">
        <v>150</v>
      </c>
      <c r="E47" s="284">
        <v>0</v>
      </c>
      <c r="F47" s="295">
        <v>6872</v>
      </c>
      <c r="G47" s="284">
        <v>0</v>
      </c>
      <c r="H47" s="286">
        <v>6170</v>
      </c>
    </row>
    <row r="48" spans="2:15" ht="15.6" x14ac:dyDescent="0.3">
      <c r="B48" s="284" t="s">
        <v>481</v>
      </c>
      <c r="C48" s="299" t="s">
        <v>482</v>
      </c>
      <c r="D48" s="284" t="s">
        <v>150</v>
      </c>
      <c r="E48" s="284">
        <v>0</v>
      </c>
      <c r="F48" s="284">
        <v>0</v>
      </c>
      <c r="G48" s="284">
        <v>0</v>
      </c>
      <c r="H48" s="286">
        <v>0</v>
      </c>
    </row>
    <row r="49" spans="2:9" ht="39.75" customHeight="1" x14ac:dyDescent="0.3">
      <c r="B49" s="284" t="s">
        <v>142</v>
      </c>
      <c r="C49" s="299" t="s">
        <v>483</v>
      </c>
      <c r="D49" s="284" t="s">
        <v>150</v>
      </c>
      <c r="E49" s="284"/>
      <c r="F49" s="295">
        <v>52751</v>
      </c>
      <c r="G49" s="284">
        <v>0</v>
      </c>
      <c r="H49" s="286">
        <v>41162.072</v>
      </c>
      <c r="I49" s="53"/>
    </row>
    <row r="50" spans="2:9" ht="31.2" x14ac:dyDescent="0.3">
      <c r="B50" s="284" t="s">
        <v>484</v>
      </c>
      <c r="C50" s="299" t="s">
        <v>485</v>
      </c>
      <c r="D50" s="284" t="s">
        <v>150</v>
      </c>
      <c r="E50" s="284">
        <v>0</v>
      </c>
      <c r="F50" s="295">
        <v>1242</v>
      </c>
      <c r="G50" s="284">
        <v>0</v>
      </c>
      <c r="H50" s="286">
        <v>886.07200000000023</v>
      </c>
    </row>
    <row r="51" spans="2:9" ht="31.2" x14ac:dyDescent="0.3">
      <c r="B51" s="284" t="s">
        <v>486</v>
      </c>
      <c r="C51" s="299" t="s">
        <v>487</v>
      </c>
      <c r="D51" s="284" t="s">
        <v>150</v>
      </c>
      <c r="E51" s="284">
        <v>0</v>
      </c>
      <c r="F51" s="284">
        <v>0</v>
      </c>
      <c r="G51" s="284">
        <v>0</v>
      </c>
      <c r="H51" s="286">
        <v>0</v>
      </c>
    </row>
    <row r="52" spans="2:9" ht="31.2" x14ac:dyDescent="0.3">
      <c r="B52" s="284" t="s">
        <v>488</v>
      </c>
      <c r="C52" s="199" t="s">
        <v>489</v>
      </c>
      <c r="D52" s="284" t="s">
        <v>150</v>
      </c>
      <c r="E52" s="295">
        <v>40934</v>
      </c>
      <c r="F52" s="284">
        <v>46509</v>
      </c>
      <c r="G52" s="295">
        <v>40586</v>
      </c>
      <c r="H52" s="286">
        <v>40586</v>
      </c>
      <c r="I52" s="52"/>
    </row>
    <row r="53" spans="2:9" ht="18" customHeight="1" x14ac:dyDescent="0.3">
      <c r="B53" s="284" t="s">
        <v>490</v>
      </c>
      <c r="C53" s="299" t="s">
        <v>173</v>
      </c>
      <c r="D53" s="284" t="s">
        <v>150</v>
      </c>
      <c r="E53" s="295">
        <v>33371</v>
      </c>
      <c r="F53" s="295">
        <v>39540</v>
      </c>
      <c r="G53" s="295">
        <v>32961</v>
      </c>
      <c r="H53" s="286">
        <v>32961</v>
      </c>
      <c r="I53" s="52"/>
    </row>
    <row r="54" spans="2:9" ht="18" customHeight="1" x14ac:dyDescent="0.3">
      <c r="B54" s="284" t="s">
        <v>491</v>
      </c>
      <c r="C54" s="299" t="s">
        <v>175</v>
      </c>
      <c r="D54" s="284" t="s">
        <v>150</v>
      </c>
      <c r="E54" s="295">
        <v>7003</v>
      </c>
      <c r="F54" s="295">
        <v>6528</v>
      </c>
      <c r="G54" s="295">
        <v>7071</v>
      </c>
      <c r="H54" s="286">
        <v>7071</v>
      </c>
    </row>
    <row r="55" spans="2:9" ht="18" customHeight="1" x14ac:dyDescent="0.3">
      <c r="B55" s="284" t="s">
        <v>492</v>
      </c>
      <c r="C55" s="299" t="s">
        <v>177</v>
      </c>
      <c r="D55" s="284" t="s">
        <v>150</v>
      </c>
      <c r="E55" s="295">
        <v>560</v>
      </c>
      <c r="F55" s="295">
        <v>441</v>
      </c>
      <c r="G55" s="295">
        <v>554</v>
      </c>
      <c r="H55" s="286">
        <v>554</v>
      </c>
    </row>
    <row r="56" spans="2:9" ht="48" customHeight="1" x14ac:dyDescent="0.3">
      <c r="B56" s="284" t="s">
        <v>143</v>
      </c>
      <c r="C56" s="299" t="s">
        <v>493</v>
      </c>
      <c r="D56" s="284" t="s">
        <v>150</v>
      </c>
      <c r="E56" s="284">
        <v>0</v>
      </c>
      <c r="F56" s="284">
        <v>0</v>
      </c>
      <c r="G56" s="284">
        <v>0</v>
      </c>
      <c r="H56" s="286">
        <v>0</v>
      </c>
    </row>
    <row r="57" spans="2:9" ht="56.25" customHeight="1" x14ac:dyDescent="0.3">
      <c r="B57" s="284" t="s">
        <v>144</v>
      </c>
      <c r="C57" s="299" t="s">
        <v>494</v>
      </c>
      <c r="D57" s="284" t="s">
        <v>375</v>
      </c>
      <c r="E57" s="284">
        <v>0</v>
      </c>
      <c r="F57" s="284">
        <v>0</v>
      </c>
      <c r="G57" s="284">
        <v>0</v>
      </c>
      <c r="H57" s="286">
        <v>0</v>
      </c>
    </row>
    <row r="58" spans="2:9" ht="15.6" x14ac:dyDescent="0.3">
      <c r="B58" s="296"/>
      <c r="C58" s="296"/>
      <c r="D58" s="296"/>
      <c r="E58" s="296"/>
      <c r="F58" s="296"/>
      <c r="G58" s="296"/>
      <c r="H58" s="296"/>
    </row>
    <row r="59" spans="2:9" ht="15.6" x14ac:dyDescent="0.3">
      <c r="B59" s="1081" t="s">
        <v>550</v>
      </c>
      <c r="C59" s="1081"/>
      <c r="D59" s="1081"/>
      <c r="E59" s="1081"/>
      <c r="F59" s="1081"/>
      <c r="G59" s="1081"/>
      <c r="H59" s="1081"/>
    </row>
    <row r="60" spans="2:9" ht="15.6" x14ac:dyDescent="0.3">
      <c r="B60" s="296"/>
      <c r="C60" s="296"/>
      <c r="D60" s="296"/>
      <c r="E60" s="296"/>
      <c r="F60" s="296"/>
      <c r="G60" s="296"/>
      <c r="H60" s="296"/>
    </row>
    <row r="61" spans="2:9" ht="15.6" x14ac:dyDescent="0.3">
      <c r="B61" s="296"/>
      <c r="C61" s="296"/>
      <c r="D61" s="296"/>
      <c r="E61" s="296"/>
      <c r="F61" s="296"/>
      <c r="G61" s="296"/>
      <c r="H61" s="296"/>
    </row>
    <row r="62" spans="2:9" ht="15.6" x14ac:dyDescent="0.3">
      <c r="B62" s="296"/>
      <c r="C62" s="296"/>
      <c r="D62" s="296"/>
      <c r="E62" s="296"/>
      <c r="F62" s="296"/>
      <c r="G62" s="296"/>
      <c r="H62" s="296"/>
    </row>
    <row r="63" spans="2:9" ht="18.75" customHeight="1" x14ac:dyDescent="0.35">
      <c r="B63" s="296"/>
      <c r="C63" s="350" t="s">
        <v>455</v>
      </c>
      <c r="D63" s="350"/>
      <c r="E63" s="251"/>
      <c r="F63" s="1080" t="s">
        <v>733</v>
      </c>
      <c r="G63" s="1080"/>
      <c r="H63" s="170"/>
    </row>
    <row r="64" spans="2:9" ht="18.75" customHeight="1" x14ac:dyDescent="0.35">
      <c r="B64" s="170"/>
      <c r="C64" s="350" t="s">
        <v>178</v>
      </c>
      <c r="D64" s="251"/>
      <c r="E64" s="251"/>
      <c r="F64" s="1080" t="s">
        <v>179</v>
      </c>
      <c r="G64" s="1080"/>
      <c r="H64" s="170"/>
    </row>
    <row r="65" spans="2:25" ht="18" x14ac:dyDescent="0.35">
      <c r="B65" s="296"/>
      <c r="C65" s="350" t="s">
        <v>596</v>
      </c>
      <c r="D65" s="350"/>
      <c r="E65" s="251"/>
      <c r="F65" s="251"/>
      <c r="G65" s="251"/>
      <c r="H65" s="296"/>
    </row>
    <row r="66" spans="2:25" ht="15.6" x14ac:dyDescent="0.3">
      <c r="B66" s="296"/>
      <c r="C66" s="296"/>
      <c r="D66" s="296"/>
      <c r="E66" s="296" t="s">
        <v>747</v>
      </c>
      <c r="F66" s="296" t="s">
        <v>748</v>
      </c>
      <c r="G66" s="296"/>
      <c r="H66" s="296" t="s">
        <v>863</v>
      </c>
    </row>
    <row r="67" spans="2:25" ht="15.6" x14ac:dyDescent="0.3">
      <c r="B67" s="297"/>
      <c r="C67" s="197" t="s">
        <v>665</v>
      </c>
      <c r="D67" s="197"/>
      <c r="E67" s="284">
        <v>32.808</v>
      </c>
      <c r="F67" s="286">
        <v>182.69321346557871</v>
      </c>
      <c r="G67" s="298">
        <v>0</v>
      </c>
      <c r="H67" s="286">
        <v>398.80498195979942</v>
      </c>
      <c r="I67" s="129"/>
      <c r="J67" s="129"/>
    </row>
    <row r="69" spans="2:25" x14ac:dyDescent="0.25">
      <c r="E69" s="51" t="s">
        <v>735</v>
      </c>
    </row>
    <row r="70" spans="2:25" ht="57.75" customHeight="1" x14ac:dyDescent="0.35">
      <c r="I70" s="1072" t="s">
        <v>850</v>
      </c>
      <c r="J70" s="1072"/>
      <c r="K70" s="1072"/>
      <c r="L70" s="1072"/>
      <c r="M70" s="1072"/>
      <c r="N70" s="1072"/>
      <c r="O70" s="1072"/>
      <c r="P70" s="1072"/>
      <c r="Q70" s="1072"/>
      <c r="R70" s="1072"/>
      <c r="S70" s="1072"/>
      <c r="T70" s="1072"/>
      <c r="U70" s="1072"/>
      <c r="V70" s="1072"/>
      <c r="W70" s="1072"/>
      <c r="X70" s="1072"/>
      <c r="Y70" s="1072"/>
    </row>
    <row r="71" spans="2:25" ht="36" customHeight="1" x14ac:dyDescent="0.25">
      <c r="B71" s="1073"/>
      <c r="C71" s="1073"/>
      <c r="D71" s="1073"/>
      <c r="E71" s="1073"/>
      <c r="F71" s="1073"/>
      <c r="G71" s="1086"/>
      <c r="I71" s="1073" t="s">
        <v>753</v>
      </c>
      <c r="J71" s="1073" t="s">
        <v>752</v>
      </c>
      <c r="K71" s="1073"/>
      <c r="L71" s="1073"/>
      <c r="M71" s="1073"/>
      <c r="N71" s="1073"/>
      <c r="O71" s="1073" t="s">
        <v>727</v>
      </c>
      <c r="P71" s="1073" t="s">
        <v>750</v>
      </c>
      <c r="Q71" s="1073"/>
      <c r="R71" s="275"/>
      <c r="S71" s="275"/>
      <c r="T71" s="1073" t="s">
        <v>798</v>
      </c>
      <c r="U71" s="1073"/>
      <c r="V71" s="275"/>
      <c r="W71" s="275"/>
      <c r="X71" s="1073" t="s">
        <v>799</v>
      </c>
      <c r="Y71" s="1073"/>
    </row>
    <row r="72" spans="2:25" ht="27" customHeight="1" x14ac:dyDescent="0.25">
      <c r="B72" s="1073"/>
      <c r="C72" s="1073"/>
      <c r="D72" s="1073"/>
      <c r="E72" s="1073"/>
      <c r="F72" s="1073"/>
      <c r="G72" s="1087"/>
      <c r="I72" s="1073"/>
      <c r="J72" s="1073"/>
      <c r="K72" s="1073"/>
      <c r="L72" s="1073"/>
      <c r="M72" s="1073"/>
      <c r="N72" s="1073"/>
      <c r="O72" s="1073"/>
      <c r="P72" s="332" t="s">
        <v>751</v>
      </c>
      <c r="Q72" s="332" t="s">
        <v>724</v>
      </c>
      <c r="R72" s="332"/>
      <c r="S72" s="332"/>
      <c r="T72" s="332" t="s">
        <v>751</v>
      </c>
      <c r="U72" s="332" t="s">
        <v>724</v>
      </c>
      <c r="V72" s="332"/>
      <c r="W72" s="332"/>
      <c r="X72" s="332" t="s">
        <v>751</v>
      </c>
      <c r="Y72" s="332" t="s">
        <v>724</v>
      </c>
    </row>
    <row r="73" spans="2:25" ht="12.75" customHeight="1" x14ac:dyDescent="0.35">
      <c r="B73" s="275"/>
      <c r="C73" s="275"/>
      <c r="D73" s="275"/>
      <c r="E73" s="275"/>
      <c r="F73" s="275"/>
      <c r="G73" s="275"/>
      <c r="I73" s="335">
        <v>1</v>
      </c>
      <c r="J73" s="1074">
        <v>2</v>
      </c>
      <c r="K73" s="1074"/>
      <c r="L73" s="1074"/>
      <c r="M73" s="1074"/>
      <c r="N73" s="334"/>
      <c r="O73" s="334"/>
      <c r="P73" s="275"/>
      <c r="Q73" s="275"/>
      <c r="R73" s="275"/>
      <c r="S73" s="275"/>
      <c r="T73" s="275"/>
      <c r="U73" s="275"/>
      <c r="V73" s="275"/>
      <c r="W73" s="275"/>
      <c r="X73" s="275"/>
      <c r="Y73" s="275"/>
    </row>
    <row r="74" spans="2:25" ht="30.75" customHeight="1" x14ac:dyDescent="0.35">
      <c r="B74" s="275"/>
      <c r="C74" s="381"/>
      <c r="D74" s="275"/>
      <c r="E74" s="382"/>
      <c r="F74" s="382"/>
      <c r="G74" s="382"/>
      <c r="I74" s="275">
        <v>1</v>
      </c>
      <c r="J74" s="1075" t="s">
        <v>754</v>
      </c>
      <c r="K74" s="1075"/>
      <c r="L74" s="1075"/>
      <c r="M74" s="1075"/>
      <c r="N74" s="382">
        <v>11937.230645998945</v>
      </c>
      <c r="O74" s="382">
        <v>294.12188059919544</v>
      </c>
      <c r="P74" s="382">
        <v>9694.5513064300794</v>
      </c>
      <c r="Q74" s="382">
        <v>294.12188059919544</v>
      </c>
      <c r="R74" s="382">
        <v>7071</v>
      </c>
      <c r="S74" s="382">
        <v>1000</v>
      </c>
      <c r="T74" s="382">
        <v>2079.7358177169108</v>
      </c>
      <c r="U74" s="382">
        <v>294.12188059919544</v>
      </c>
      <c r="V74" s="382">
        <v>554</v>
      </c>
      <c r="W74" s="382">
        <v>1000</v>
      </c>
      <c r="X74" s="382">
        <v>162.94352185195427</v>
      </c>
      <c r="Y74" s="382">
        <v>294.12188059919544</v>
      </c>
    </row>
    <row r="75" spans="2:25" ht="15.75" customHeight="1" x14ac:dyDescent="0.35">
      <c r="B75" s="275"/>
      <c r="C75" s="275"/>
      <c r="D75" s="275"/>
      <c r="E75" s="382"/>
      <c r="F75" s="382"/>
      <c r="G75" s="382"/>
      <c r="H75" s="377"/>
      <c r="I75" s="275" t="s">
        <v>605</v>
      </c>
      <c r="J75" s="1075" t="s">
        <v>755</v>
      </c>
      <c r="K75" s="1075"/>
      <c r="L75" s="1075"/>
      <c r="M75" s="1075"/>
      <c r="N75" s="382">
        <v>6000.2844836793629</v>
      </c>
      <c r="O75" s="382">
        <v>147.8412379559297</v>
      </c>
      <c r="P75" s="382">
        <v>4872.995044265399</v>
      </c>
      <c r="Q75" s="382">
        <v>147.8412379559297</v>
      </c>
      <c r="R75" s="382">
        <v>7071</v>
      </c>
      <c r="S75" s="382">
        <v>1000</v>
      </c>
      <c r="T75" s="382">
        <v>1045.385393586379</v>
      </c>
      <c r="U75" s="382">
        <v>147.8412379559297</v>
      </c>
      <c r="V75" s="382">
        <v>554</v>
      </c>
      <c r="W75" s="382">
        <v>1000</v>
      </c>
      <c r="X75" s="382">
        <v>81.904045827585051</v>
      </c>
      <c r="Y75" s="382">
        <v>147.84123795592967</v>
      </c>
    </row>
    <row r="76" spans="2:25" ht="18" x14ac:dyDescent="0.35">
      <c r="B76" s="275"/>
      <c r="C76" s="275"/>
      <c r="D76" s="275"/>
      <c r="E76" s="382"/>
      <c r="F76" s="382"/>
      <c r="G76" s="382"/>
      <c r="H76" s="377"/>
      <c r="I76" s="275" t="s">
        <v>607</v>
      </c>
      <c r="J76" s="1075" t="s">
        <v>756</v>
      </c>
      <c r="K76" s="1075"/>
      <c r="L76" s="1075"/>
      <c r="M76" s="1075"/>
      <c r="N76" s="382">
        <v>0</v>
      </c>
      <c r="O76" s="382">
        <v>0</v>
      </c>
      <c r="P76" s="382">
        <v>0</v>
      </c>
      <c r="Q76" s="382">
        <v>0</v>
      </c>
      <c r="R76" s="382">
        <v>7071</v>
      </c>
      <c r="S76" s="382">
        <v>1000</v>
      </c>
      <c r="T76" s="382">
        <v>0</v>
      </c>
      <c r="U76" s="382">
        <v>0</v>
      </c>
      <c r="V76" s="382">
        <v>554</v>
      </c>
      <c r="W76" s="382">
        <v>1000</v>
      </c>
      <c r="X76" s="382">
        <v>0</v>
      </c>
      <c r="Y76" s="382">
        <v>0</v>
      </c>
    </row>
    <row r="77" spans="2:25" ht="15.75" customHeight="1" x14ac:dyDescent="0.35">
      <c r="B77" s="275"/>
      <c r="C77" s="275"/>
      <c r="D77" s="275"/>
      <c r="E77" s="382"/>
      <c r="F77" s="382"/>
      <c r="G77" s="382"/>
      <c r="H77" s="377"/>
      <c r="I77" s="275" t="s">
        <v>609</v>
      </c>
      <c r="J77" s="1075" t="s">
        <v>757</v>
      </c>
      <c r="K77" s="1075"/>
      <c r="L77" s="1075"/>
      <c r="M77" s="1075"/>
      <c r="N77" s="382">
        <v>4417.7000914793634</v>
      </c>
      <c r="O77" s="382">
        <v>108.84788083278382</v>
      </c>
      <c r="P77" s="382">
        <v>3587.7350001293871</v>
      </c>
      <c r="Q77" s="382">
        <v>108.84788083278382</v>
      </c>
      <c r="R77" s="382">
        <v>7071</v>
      </c>
      <c r="S77" s="382">
        <v>1000</v>
      </c>
      <c r="T77" s="382">
        <v>769.66336536861434</v>
      </c>
      <c r="U77" s="382">
        <v>108.84788083278382</v>
      </c>
      <c r="V77" s="382">
        <v>554</v>
      </c>
      <c r="W77" s="382">
        <v>1000</v>
      </c>
      <c r="X77" s="382">
        <v>60.301725981362239</v>
      </c>
      <c r="Y77" s="382">
        <v>108.84788083278382</v>
      </c>
    </row>
    <row r="78" spans="2:25" ht="18" x14ac:dyDescent="0.35">
      <c r="B78" s="275"/>
      <c r="C78" s="275"/>
      <c r="D78" s="275"/>
      <c r="E78" s="382"/>
      <c r="F78" s="382"/>
      <c r="G78" s="382"/>
      <c r="H78" s="377"/>
      <c r="I78" s="275" t="s">
        <v>610</v>
      </c>
      <c r="J78" s="1075" t="s">
        <v>758</v>
      </c>
      <c r="K78" s="1075"/>
      <c r="L78" s="1075"/>
      <c r="M78" s="1075"/>
      <c r="N78" s="382">
        <v>0</v>
      </c>
      <c r="O78" s="382">
        <v>0</v>
      </c>
      <c r="P78" s="382">
        <v>0</v>
      </c>
      <c r="Q78" s="382">
        <v>0</v>
      </c>
      <c r="R78" s="382">
        <v>7071</v>
      </c>
      <c r="S78" s="382">
        <v>1000</v>
      </c>
      <c r="T78" s="382">
        <v>0</v>
      </c>
      <c r="U78" s="382">
        <v>0</v>
      </c>
      <c r="V78" s="382">
        <v>554</v>
      </c>
      <c r="W78" s="382">
        <v>1000</v>
      </c>
      <c r="X78" s="382">
        <v>0</v>
      </c>
      <c r="Y78" s="382">
        <v>0</v>
      </c>
    </row>
    <row r="79" spans="2:25" ht="15.75" customHeight="1" x14ac:dyDescent="0.35">
      <c r="B79" s="275"/>
      <c r="C79" s="275"/>
      <c r="D79" s="275"/>
      <c r="E79" s="382"/>
      <c r="F79" s="382"/>
      <c r="G79" s="382"/>
      <c r="I79" s="275" t="s">
        <v>759</v>
      </c>
      <c r="J79" s="1075" t="s">
        <v>760</v>
      </c>
      <c r="K79" s="1075"/>
      <c r="L79" s="1075"/>
      <c r="M79" s="1075"/>
      <c r="N79" s="382"/>
      <c r="O79" s="382">
        <v>0</v>
      </c>
      <c r="P79" s="382">
        <v>0</v>
      </c>
      <c r="Q79" s="382">
        <v>0</v>
      </c>
      <c r="R79" s="382">
        <v>7071</v>
      </c>
      <c r="S79" s="382">
        <v>1000</v>
      </c>
      <c r="T79" s="382">
        <v>0</v>
      </c>
      <c r="U79" s="382">
        <v>0</v>
      </c>
      <c r="V79" s="382">
        <v>554</v>
      </c>
      <c r="W79" s="382">
        <v>1000</v>
      </c>
      <c r="X79" s="382">
        <v>0</v>
      </c>
      <c r="Y79" s="382">
        <v>0</v>
      </c>
    </row>
    <row r="80" spans="2:25" ht="15.75" customHeight="1" x14ac:dyDescent="0.35">
      <c r="B80" s="275"/>
      <c r="C80" s="275"/>
      <c r="D80" s="275"/>
      <c r="E80" s="382"/>
      <c r="F80" s="382"/>
      <c r="G80" s="124"/>
      <c r="H80" s="377"/>
      <c r="I80" s="275" t="s">
        <v>612</v>
      </c>
      <c r="J80" s="1075" t="s">
        <v>796</v>
      </c>
      <c r="K80" s="1075"/>
      <c r="L80" s="1075"/>
      <c r="M80" s="1075"/>
      <c r="N80" s="382"/>
      <c r="O80" s="382">
        <v>0</v>
      </c>
      <c r="P80" s="382">
        <v>0</v>
      </c>
      <c r="Q80" s="382">
        <v>0</v>
      </c>
      <c r="R80" s="382">
        <v>7071</v>
      </c>
      <c r="S80" s="382">
        <v>1000</v>
      </c>
      <c r="T80" s="382">
        <v>0</v>
      </c>
      <c r="U80" s="382">
        <v>0</v>
      </c>
      <c r="V80" s="382">
        <v>554</v>
      </c>
      <c r="W80" s="382">
        <v>1000</v>
      </c>
      <c r="X80" s="382">
        <v>0</v>
      </c>
      <c r="Y80" s="382">
        <v>0</v>
      </c>
    </row>
    <row r="81" spans="2:26" ht="15.75" customHeight="1" x14ac:dyDescent="0.35">
      <c r="B81" s="275"/>
      <c r="C81" s="275"/>
      <c r="D81" s="275"/>
      <c r="E81" s="382"/>
      <c r="F81" s="382"/>
      <c r="G81" s="124"/>
      <c r="H81" s="377"/>
      <c r="I81" s="275" t="s">
        <v>613</v>
      </c>
      <c r="J81" s="1075" t="s">
        <v>66</v>
      </c>
      <c r="K81" s="1075"/>
      <c r="L81" s="1075"/>
      <c r="M81" s="1075"/>
      <c r="N81" s="382">
        <v>290.68439219999999</v>
      </c>
      <c r="O81" s="382">
        <v>7.162183812151973</v>
      </c>
      <c r="P81" s="382">
        <v>236.07274063234118</v>
      </c>
      <c r="Q81" s="382">
        <v>7.162183812151973</v>
      </c>
      <c r="R81" s="382">
        <v>7071</v>
      </c>
      <c r="S81" s="382">
        <v>1000</v>
      </c>
      <c r="T81" s="382">
        <v>50.643801735726598</v>
      </c>
      <c r="U81" s="382">
        <v>7.1621838121519721</v>
      </c>
      <c r="V81" s="382">
        <v>554</v>
      </c>
      <c r="W81" s="382">
        <v>1000</v>
      </c>
      <c r="X81" s="382">
        <v>3.9678498319321931</v>
      </c>
      <c r="Y81" s="382">
        <v>7.162183812151973</v>
      </c>
    </row>
    <row r="82" spans="2:26" ht="15.75" customHeight="1" x14ac:dyDescent="0.35">
      <c r="B82" s="275"/>
      <c r="C82" s="275"/>
      <c r="D82" s="275"/>
      <c r="E82" s="382"/>
      <c r="F82" s="382"/>
      <c r="G82" s="382"/>
      <c r="I82" s="275" t="s">
        <v>761</v>
      </c>
      <c r="J82" s="1075" t="s">
        <v>67</v>
      </c>
      <c r="K82" s="1075"/>
      <c r="L82" s="1075"/>
      <c r="M82" s="1075"/>
      <c r="N82" s="382">
        <v>1291.9000000000001</v>
      </c>
      <c r="O82" s="382">
        <v>31.831173310993943</v>
      </c>
      <c r="P82" s="382">
        <v>1049.1873035036713</v>
      </c>
      <c r="Q82" s="382">
        <v>31.831173310993943</v>
      </c>
      <c r="R82" s="382">
        <v>7071</v>
      </c>
      <c r="S82" s="382">
        <v>1000</v>
      </c>
      <c r="T82" s="382">
        <v>225.07822648203819</v>
      </c>
      <c r="U82" s="382">
        <v>31.831173310993943</v>
      </c>
      <c r="V82" s="382">
        <v>554</v>
      </c>
      <c r="W82" s="382">
        <v>1000</v>
      </c>
      <c r="X82" s="382">
        <v>17.634470014290645</v>
      </c>
      <c r="Y82" s="382">
        <v>31.831173310993943</v>
      </c>
    </row>
    <row r="83" spans="2:26" ht="15.75" customHeight="1" x14ac:dyDescent="0.35">
      <c r="B83" s="275"/>
      <c r="C83" s="275"/>
      <c r="D83" s="275"/>
      <c r="E83" s="382"/>
      <c r="F83" s="382"/>
      <c r="G83" s="382"/>
      <c r="I83" s="275" t="s">
        <v>614</v>
      </c>
      <c r="J83" s="1075" t="s">
        <v>762</v>
      </c>
      <c r="K83" s="1075"/>
      <c r="L83" s="1075"/>
      <c r="M83" s="1075"/>
      <c r="N83" s="382">
        <v>676.18011999999999</v>
      </c>
      <c r="O83" s="382">
        <v>16.660427733701276</v>
      </c>
      <c r="P83" s="382">
        <v>549.14435853052771</v>
      </c>
      <c r="Q83" s="382">
        <v>16.660427733701276</v>
      </c>
      <c r="R83" s="382">
        <v>7071</v>
      </c>
      <c r="S83" s="382">
        <v>1000</v>
      </c>
      <c r="T83" s="382">
        <v>117.80588450500173</v>
      </c>
      <c r="U83" s="382">
        <v>16.660427733701276</v>
      </c>
      <c r="V83" s="382">
        <v>554</v>
      </c>
      <c r="W83" s="382">
        <v>1000</v>
      </c>
      <c r="X83" s="382">
        <v>9.2298769644705061</v>
      </c>
      <c r="Y83" s="382">
        <v>16.660427733701276</v>
      </c>
    </row>
    <row r="84" spans="2:26" ht="15.75" customHeight="1" x14ac:dyDescent="0.35">
      <c r="B84" s="275"/>
      <c r="C84" s="275"/>
      <c r="D84" s="275"/>
      <c r="E84" s="382"/>
      <c r="F84" s="382"/>
      <c r="G84" s="382"/>
      <c r="I84" s="275" t="s">
        <v>616</v>
      </c>
      <c r="J84" s="1075" t="s">
        <v>763</v>
      </c>
      <c r="K84" s="1075"/>
      <c r="L84" s="1075"/>
      <c r="M84" s="1075"/>
      <c r="N84" s="382">
        <v>2040.8345999999999</v>
      </c>
      <c r="O84" s="382">
        <v>50.284201448775441</v>
      </c>
      <c r="P84" s="382">
        <v>1657.4175639530872</v>
      </c>
      <c r="Q84" s="382">
        <v>50.284201448775441</v>
      </c>
      <c r="R84" s="382">
        <v>7071</v>
      </c>
      <c r="S84" s="382">
        <v>1000</v>
      </c>
      <c r="T84" s="382">
        <v>355.55958844429114</v>
      </c>
      <c r="U84" s="382">
        <v>50.284201448775441</v>
      </c>
      <c r="V84" s="382">
        <v>554</v>
      </c>
      <c r="W84" s="382">
        <v>1000</v>
      </c>
      <c r="X84" s="382">
        <v>27.857447602621598</v>
      </c>
      <c r="Y84" s="382">
        <v>50.284201448775448</v>
      </c>
    </row>
    <row r="85" spans="2:26" ht="19.5" customHeight="1" x14ac:dyDescent="0.35">
      <c r="B85" s="275"/>
      <c r="C85" s="275"/>
      <c r="D85" s="381"/>
      <c r="E85" s="276"/>
      <c r="F85" s="276"/>
      <c r="G85" s="276"/>
      <c r="I85" s="275" t="s">
        <v>618</v>
      </c>
      <c r="J85" s="1075" t="s">
        <v>50</v>
      </c>
      <c r="K85" s="1075"/>
      <c r="L85" s="1075"/>
      <c r="M85" s="1075"/>
      <c r="N85" s="382">
        <v>1971.221</v>
      </c>
      <c r="O85" s="382">
        <v>48.568989306657471</v>
      </c>
      <c r="P85" s="382">
        <v>1600.882456536737</v>
      </c>
      <c r="Q85" s="382">
        <v>48.568989306657471</v>
      </c>
      <c r="R85" s="382">
        <v>7071</v>
      </c>
      <c r="S85" s="382">
        <v>1000</v>
      </c>
      <c r="T85" s="382">
        <v>343.43132338737496</v>
      </c>
      <c r="U85" s="382">
        <v>48.568989306657471</v>
      </c>
      <c r="V85" s="382">
        <v>554</v>
      </c>
      <c r="W85" s="382">
        <v>1000</v>
      </c>
      <c r="X85" s="382">
        <v>26.90722007588824</v>
      </c>
      <c r="Y85" s="382">
        <v>48.568989306657471</v>
      </c>
    </row>
    <row r="86" spans="2:26" ht="15.75" customHeight="1" x14ac:dyDescent="0.35">
      <c r="B86" s="275"/>
      <c r="C86" s="275"/>
      <c r="D86" s="275"/>
      <c r="E86" s="382"/>
      <c r="F86" s="382"/>
      <c r="G86" s="382"/>
      <c r="I86" s="275" t="s">
        <v>619</v>
      </c>
      <c r="J86" s="1075" t="s">
        <v>763</v>
      </c>
      <c r="K86" s="1075"/>
      <c r="L86" s="1075"/>
      <c r="M86" s="1075"/>
      <c r="N86" s="382">
        <v>69.613599999999991</v>
      </c>
      <c r="O86" s="382">
        <v>1.7152121421179716</v>
      </c>
      <c r="P86" s="382">
        <v>56.535107416350456</v>
      </c>
      <c r="Q86" s="382">
        <v>1.7152121421179716</v>
      </c>
      <c r="R86" s="382">
        <v>7071</v>
      </c>
      <c r="S86" s="382">
        <v>1000</v>
      </c>
      <c r="T86" s="382">
        <v>12.128265056916177</v>
      </c>
      <c r="U86" s="382">
        <v>1.7152121421179718</v>
      </c>
      <c r="V86" s="382">
        <v>554</v>
      </c>
      <c r="W86" s="382">
        <v>1000</v>
      </c>
      <c r="X86" s="382">
        <v>0.95022752673335631</v>
      </c>
      <c r="Y86" s="382">
        <v>1.7152121421179718</v>
      </c>
    </row>
    <row r="87" spans="2:26" ht="15.75" customHeight="1" x14ac:dyDescent="0.35">
      <c r="B87" s="275"/>
      <c r="C87" s="275"/>
      <c r="D87" s="275"/>
      <c r="E87" s="382"/>
      <c r="F87" s="382"/>
      <c r="G87" s="382"/>
      <c r="I87" s="275" t="s">
        <v>621</v>
      </c>
      <c r="J87" s="1075" t="s">
        <v>764</v>
      </c>
      <c r="K87" s="1075"/>
      <c r="L87" s="1075"/>
      <c r="M87" s="1075"/>
      <c r="N87" s="382">
        <v>3219.9314423195824</v>
      </c>
      <c r="O87" s="382">
        <v>79.336013460789005</v>
      </c>
      <c r="P87" s="382">
        <v>2614.9943396810663</v>
      </c>
      <c r="Q87" s="382">
        <v>79.336013460789005</v>
      </c>
      <c r="R87" s="382">
        <v>7071</v>
      </c>
      <c r="S87" s="382">
        <v>1000</v>
      </c>
      <c r="T87" s="382">
        <v>560.98495118123901</v>
      </c>
      <c r="U87" s="382">
        <v>79.336013460789005</v>
      </c>
      <c r="V87" s="382">
        <v>554</v>
      </c>
      <c r="W87" s="382">
        <v>1000</v>
      </c>
      <c r="X87" s="382">
        <v>43.952151457277104</v>
      </c>
      <c r="Y87" s="382">
        <v>79.336013460789005</v>
      </c>
      <c r="Z87" s="53"/>
    </row>
    <row r="88" spans="2:26" ht="15.75" customHeight="1" x14ac:dyDescent="0.35">
      <c r="B88" s="275"/>
      <c r="C88" s="275"/>
      <c r="D88" s="275"/>
      <c r="E88" s="382"/>
      <c r="F88" s="382"/>
      <c r="G88" s="382"/>
      <c r="I88" s="275" t="s">
        <v>623</v>
      </c>
      <c r="J88" s="1075" t="s">
        <v>767</v>
      </c>
      <c r="K88" s="1075"/>
      <c r="L88" s="1075"/>
      <c r="M88" s="1075"/>
      <c r="N88" s="382">
        <v>2641.2411894443394</v>
      </c>
      <c r="O88" s="382">
        <v>65.077642276754048</v>
      </c>
      <c r="P88" s="382">
        <v>2145.0241670840901</v>
      </c>
      <c r="Q88" s="382">
        <v>65.077642276754048</v>
      </c>
      <c r="R88" s="382">
        <v>7071</v>
      </c>
      <c r="S88" s="382">
        <v>1000</v>
      </c>
      <c r="T88" s="382">
        <v>460.16400853892787</v>
      </c>
      <c r="U88" s="382">
        <v>65.077642276754048</v>
      </c>
      <c r="V88" s="382">
        <v>554</v>
      </c>
      <c r="W88" s="382">
        <v>1000</v>
      </c>
      <c r="X88" s="382">
        <v>36.053013821321741</v>
      </c>
      <c r="Y88" s="382">
        <v>65.077642276754048</v>
      </c>
    </row>
    <row r="89" spans="2:26" ht="21.75" customHeight="1" x14ac:dyDescent="0.35">
      <c r="B89" s="275"/>
      <c r="C89" s="381"/>
      <c r="D89" s="383"/>
      <c r="E89" s="276"/>
      <c r="F89" s="276"/>
      <c r="G89" s="276"/>
      <c r="I89" s="275" t="s">
        <v>625</v>
      </c>
      <c r="J89" s="1075" t="s">
        <v>627</v>
      </c>
      <c r="K89" s="1075"/>
      <c r="L89" s="1075"/>
      <c r="M89" s="1075"/>
      <c r="N89" s="382">
        <v>578.69025287524289</v>
      </c>
      <c r="O89" s="382">
        <v>14.25837118403496</v>
      </c>
      <c r="P89" s="382">
        <v>469.97017259697628</v>
      </c>
      <c r="Q89" s="382">
        <v>14.25837118403496</v>
      </c>
      <c r="R89" s="382">
        <v>7071</v>
      </c>
      <c r="S89" s="382">
        <v>1000</v>
      </c>
      <c r="T89" s="382">
        <v>100.82094264231119</v>
      </c>
      <c r="U89" s="382">
        <v>14.25837118403496</v>
      </c>
      <c r="V89" s="382">
        <v>554</v>
      </c>
      <c r="W89" s="382">
        <v>1000</v>
      </c>
      <c r="X89" s="382">
        <v>7.899137635955368</v>
      </c>
      <c r="Y89" s="382">
        <v>14.25837118403496</v>
      </c>
    </row>
    <row r="90" spans="2:26" ht="15.75" customHeight="1" x14ac:dyDescent="0.35">
      <c r="B90" s="275"/>
      <c r="C90" s="275"/>
      <c r="D90" s="275"/>
      <c r="E90" s="382"/>
      <c r="F90" s="382"/>
      <c r="G90" s="276"/>
      <c r="I90" s="275" t="s">
        <v>765</v>
      </c>
      <c r="J90" s="1075" t="s">
        <v>766</v>
      </c>
      <c r="K90" s="1075"/>
      <c r="L90" s="1075"/>
      <c r="M90" s="1075"/>
      <c r="N90" s="382">
        <v>1551.0185188514042</v>
      </c>
      <c r="O90" s="382">
        <v>38.215604367304095</v>
      </c>
      <c r="P90" s="382">
        <v>1259.6245355507103</v>
      </c>
      <c r="Q90" s="382">
        <v>38.215604367304095</v>
      </c>
      <c r="R90" s="382">
        <v>7071</v>
      </c>
      <c r="S90" s="382">
        <v>1000</v>
      </c>
      <c r="T90" s="382">
        <v>270.22253848120727</v>
      </c>
      <c r="U90" s="382">
        <v>38.215604367304095</v>
      </c>
      <c r="V90" s="382">
        <v>554</v>
      </c>
      <c r="W90" s="382">
        <v>1000</v>
      </c>
      <c r="X90" s="382">
        <v>21.171444819486467</v>
      </c>
      <c r="Y90" s="382">
        <v>38.215604367304088</v>
      </c>
    </row>
    <row r="91" spans="2:26" ht="15.75" customHeight="1" x14ac:dyDescent="0.35">
      <c r="B91" s="275"/>
      <c r="C91" s="275"/>
      <c r="D91" s="275"/>
      <c r="E91" s="382"/>
      <c r="F91" s="382"/>
      <c r="G91" s="276"/>
      <c r="I91" s="275" t="s">
        <v>629</v>
      </c>
      <c r="J91" s="1075" t="s">
        <v>767</v>
      </c>
      <c r="K91" s="1075"/>
      <c r="L91" s="1075"/>
      <c r="M91" s="1075"/>
      <c r="N91" s="382">
        <v>1298.3893520442707</v>
      </c>
      <c r="O91" s="382">
        <v>31.99106470320482</v>
      </c>
      <c r="P91" s="382">
        <v>1054.457483682334</v>
      </c>
      <c r="Q91" s="382">
        <v>31.99106470320482</v>
      </c>
      <c r="R91" s="382">
        <v>7071</v>
      </c>
      <c r="S91" s="382">
        <v>1000</v>
      </c>
      <c r="T91" s="382">
        <v>226.2088185163613</v>
      </c>
      <c r="U91" s="382">
        <v>31.99106470320482</v>
      </c>
      <c r="V91" s="382">
        <v>554</v>
      </c>
      <c r="W91" s="382">
        <v>1000</v>
      </c>
      <c r="X91" s="382">
        <v>17.723049845575471</v>
      </c>
      <c r="Y91" s="382">
        <v>31.99106470320482</v>
      </c>
    </row>
    <row r="92" spans="2:26" ht="15.75" customHeight="1" x14ac:dyDescent="0.35">
      <c r="B92" s="275"/>
      <c r="C92" s="275"/>
      <c r="D92" s="275"/>
      <c r="E92" s="382"/>
      <c r="F92" s="382"/>
      <c r="G92" s="276"/>
      <c r="I92" s="275" t="s">
        <v>630</v>
      </c>
      <c r="J92" s="1075" t="s">
        <v>627</v>
      </c>
      <c r="K92" s="1075"/>
      <c r="L92" s="1075"/>
      <c r="M92" s="1075"/>
      <c r="N92" s="382">
        <v>252.62916680713363</v>
      </c>
      <c r="O92" s="382">
        <v>6.2245396640992858</v>
      </c>
      <c r="P92" s="382">
        <v>205.16705186837657</v>
      </c>
      <c r="Q92" s="382">
        <v>6.2245396640992858</v>
      </c>
      <c r="R92" s="382">
        <v>7071</v>
      </c>
      <c r="S92" s="382">
        <v>1000</v>
      </c>
      <c r="T92" s="382">
        <v>44.013719964846054</v>
      </c>
      <c r="U92" s="382">
        <v>6.2245396640992858</v>
      </c>
      <c r="V92" s="382">
        <v>554</v>
      </c>
      <c r="W92" s="382">
        <v>1000</v>
      </c>
      <c r="X92" s="382">
        <v>3.4483949739110042</v>
      </c>
      <c r="Y92" s="382">
        <v>6.2245396640992858</v>
      </c>
    </row>
    <row r="93" spans="2:26" ht="15.75" customHeight="1" x14ac:dyDescent="0.35">
      <c r="B93" s="275"/>
      <c r="C93" s="275"/>
      <c r="D93" s="275"/>
      <c r="E93" s="382"/>
      <c r="F93" s="382"/>
      <c r="G93" s="382"/>
      <c r="I93" s="275" t="s">
        <v>768</v>
      </c>
      <c r="J93" s="1075" t="s">
        <v>769</v>
      </c>
      <c r="K93" s="1075"/>
      <c r="L93" s="1075"/>
      <c r="M93" s="1075"/>
      <c r="N93" s="382"/>
      <c r="O93" s="382">
        <v>0</v>
      </c>
      <c r="P93" s="382">
        <v>0</v>
      </c>
      <c r="Q93" s="382">
        <v>0</v>
      </c>
      <c r="R93" s="382">
        <v>7071</v>
      </c>
      <c r="S93" s="382">
        <v>1000</v>
      </c>
      <c r="T93" s="382">
        <v>0</v>
      </c>
      <c r="U93" s="382">
        <v>0</v>
      </c>
      <c r="V93" s="382">
        <v>554</v>
      </c>
      <c r="W93" s="382">
        <v>1000</v>
      </c>
      <c r="X93" s="382">
        <v>0</v>
      </c>
      <c r="Y93" s="382">
        <v>0</v>
      </c>
    </row>
    <row r="94" spans="2:26" ht="15.75" customHeight="1" x14ac:dyDescent="0.35">
      <c r="B94" s="275"/>
      <c r="C94" s="275"/>
      <c r="D94" s="275"/>
      <c r="E94" s="382"/>
      <c r="F94" s="382"/>
      <c r="G94" s="382"/>
      <c r="I94" s="275" t="s">
        <v>633</v>
      </c>
      <c r="J94" s="1075" t="s">
        <v>767</v>
      </c>
      <c r="K94" s="1075"/>
      <c r="L94" s="1075"/>
      <c r="M94" s="1075"/>
      <c r="N94" s="382">
        <v>0</v>
      </c>
      <c r="O94" s="382">
        <v>0</v>
      </c>
      <c r="P94" s="382">
        <v>0</v>
      </c>
      <c r="Q94" s="382">
        <v>0</v>
      </c>
      <c r="R94" s="382">
        <v>7071</v>
      </c>
      <c r="S94" s="382">
        <v>1000</v>
      </c>
      <c r="T94" s="382">
        <v>0</v>
      </c>
      <c r="U94" s="382">
        <v>0</v>
      </c>
      <c r="V94" s="382">
        <v>554</v>
      </c>
      <c r="W94" s="382">
        <v>1000</v>
      </c>
      <c r="X94" s="382">
        <v>0</v>
      </c>
      <c r="Y94" s="382">
        <v>0</v>
      </c>
    </row>
    <row r="95" spans="2:26" ht="15.75" customHeight="1" x14ac:dyDescent="0.35">
      <c r="B95" s="275"/>
      <c r="C95" s="275"/>
      <c r="D95" s="275"/>
      <c r="E95" s="382"/>
      <c r="F95" s="382"/>
      <c r="G95" s="382"/>
      <c r="I95" s="275" t="s">
        <v>634</v>
      </c>
      <c r="J95" s="1075" t="s">
        <v>627</v>
      </c>
      <c r="K95" s="1075"/>
      <c r="L95" s="1075"/>
      <c r="M95" s="1075"/>
      <c r="N95" s="382">
        <v>0</v>
      </c>
      <c r="O95" s="382">
        <v>0</v>
      </c>
      <c r="P95" s="382">
        <v>0</v>
      </c>
      <c r="Q95" s="382">
        <v>0</v>
      </c>
      <c r="R95" s="382">
        <v>7071</v>
      </c>
      <c r="S95" s="382">
        <v>1000</v>
      </c>
      <c r="T95" s="382">
        <v>0</v>
      </c>
      <c r="U95" s="382">
        <v>0</v>
      </c>
      <c r="V95" s="382">
        <v>554</v>
      </c>
      <c r="W95" s="382">
        <v>1000</v>
      </c>
      <c r="X95" s="382">
        <v>0</v>
      </c>
      <c r="Y95" s="382">
        <v>0</v>
      </c>
    </row>
    <row r="96" spans="2:26" ht="15.75" customHeight="1" x14ac:dyDescent="0.35">
      <c r="B96" s="275"/>
      <c r="C96" s="275"/>
      <c r="D96" s="275"/>
      <c r="E96" s="382"/>
      <c r="F96" s="382"/>
      <c r="G96" s="382"/>
      <c r="I96" s="275" t="s">
        <v>770</v>
      </c>
      <c r="J96" s="1075" t="s">
        <v>12</v>
      </c>
      <c r="K96" s="1075"/>
      <c r="L96" s="1075"/>
      <c r="M96" s="1075"/>
      <c r="N96" s="382"/>
      <c r="O96" s="382">
        <v>0</v>
      </c>
      <c r="P96" s="382">
        <v>0</v>
      </c>
      <c r="Q96" s="382">
        <v>0</v>
      </c>
      <c r="R96" s="382">
        <v>7071</v>
      </c>
      <c r="S96" s="382">
        <v>1000</v>
      </c>
      <c r="T96" s="382">
        <v>0</v>
      </c>
      <c r="U96" s="382">
        <v>0</v>
      </c>
      <c r="V96" s="382">
        <v>554</v>
      </c>
      <c r="W96" s="382">
        <v>1000</v>
      </c>
      <c r="X96" s="382">
        <v>0</v>
      </c>
      <c r="Y96" s="382">
        <v>0</v>
      </c>
    </row>
    <row r="97" spans="2:25" ht="15.75" customHeight="1" x14ac:dyDescent="0.35">
      <c r="B97" s="275"/>
      <c r="C97" s="275"/>
      <c r="D97" s="275"/>
      <c r="E97" s="382"/>
      <c r="F97" s="382"/>
      <c r="G97" s="382"/>
      <c r="I97" s="275" t="s">
        <v>771</v>
      </c>
      <c r="J97" s="1075" t="s">
        <v>772</v>
      </c>
      <c r="K97" s="1075"/>
      <c r="L97" s="1075"/>
      <c r="M97" s="1075"/>
      <c r="N97" s="382">
        <v>13488.249164850349</v>
      </c>
      <c r="O97" s="382">
        <v>332.33748496649952</v>
      </c>
      <c r="P97" s="382">
        <v>10954.17584198079</v>
      </c>
      <c r="Q97" s="382">
        <v>332.33748496649952</v>
      </c>
      <c r="R97" s="382">
        <v>7071</v>
      </c>
      <c r="S97" s="382">
        <v>1000</v>
      </c>
      <c r="T97" s="382">
        <v>2349.9583561981181</v>
      </c>
      <c r="U97" s="382">
        <v>332.33748496649952</v>
      </c>
      <c r="V97" s="382">
        <v>554</v>
      </c>
      <c r="W97" s="382">
        <v>1000</v>
      </c>
      <c r="X97" s="382">
        <v>184.11496667144073</v>
      </c>
      <c r="Y97" s="382">
        <v>332.33748496649952</v>
      </c>
    </row>
    <row r="98" spans="2:25" ht="15.75" customHeight="1" x14ac:dyDescent="0.35">
      <c r="B98" s="275"/>
      <c r="C98" s="275"/>
      <c r="D98" s="275"/>
      <c r="E98" s="382"/>
      <c r="F98" s="382"/>
      <c r="G98" s="382"/>
      <c r="I98" s="275" t="s">
        <v>773</v>
      </c>
      <c r="J98" s="1075" t="s">
        <v>797</v>
      </c>
      <c r="K98" s="1075"/>
      <c r="L98" s="1075"/>
      <c r="M98" s="1075"/>
      <c r="N98" s="382"/>
      <c r="O98" s="382">
        <v>0</v>
      </c>
      <c r="P98" s="382">
        <v>0</v>
      </c>
      <c r="Q98" s="382">
        <v>0</v>
      </c>
      <c r="R98" s="382">
        <v>7071</v>
      </c>
      <c r="S98" s="382">
        <v>1000</v>
      </c>
      <c r="T98" s="382">
        <v>0</v>
      </c>
      <c r="U98" s="382">
        <v>0</v>
      </c>
      <c r="V98" s="382">
        <v>554</v>
      </c>
      <c r="W98" s="382">
        <v>1000</v>
      </c>
      <c r="X98" s="382">
        <v>0</v>
      </c>
      <c r="Y98" s="382">
        <v>0</v>
      </c>
    </row>
    <row r="99" spans="2:25" ht="15.75" customHeight="1" x14ac:dyDescent="0.35">
      <c r="B99" s="275"/>
      <c r="C99" s="275"/>
      <c r="D99" s="275"/>
      <c r="E99" s="124"/>
      <c r="F99" s="384"/>
      <c r="G99" s="124"/>
      <c r="I99" s="275" t="s">
        <v>774</v>
      </c>
      <c r="J99" s="1075" t="s">
        <v>775</v>
      </c>
      <c r="K99" s="1075"/>
      <c r="L99" s="1075"/>
      <c r="M99" s="1075"/>
      <c r="N99" s="382">
        <v>0</v>
      </c>
      <c r="O99" s="382">
        <v>0</v>
      </c>
      <c r="P99" s="382">
        <v>0</v>
      </c>
      <c r="Q99" s="382">
        <v>0</v>
      </c>
      <c r="R99" s="382">
        <v>7071</v>
      </c>
      <c r="S99" s="382">
        <v>1000</v>
      </c>
      <c r="T99" s="382">
        <v>0</v>
      </c>
      <c r="U99" s="382">
        <v>0</v>
      </c>
      <c r="V99" s="382">
        <v>554</v>
      </c>
      <c r="W99" s="382">
        <v>1000</v>
      </c>
      <c r="X99" s="382">
        <v>0</v>
      </c>
      <c r="Y99" s="382">
        <v>0</v>
      </c>
    </row>
    <row r="100" spans="2:25" ht="15.75" customHeight="1" x14ac:dyDescent="0.35">
      <c r="B100" s="275"/>
      <c r="C100" s="275"/>
      <c r="D100" s="275"/>
      <c r="E100" s="382"/>
      <c r="F100" s="382"/>
      <c r="G100" s="382"/>
      <c r="I100" s="275" t="s">
        <v>639</v>
      </c>
      <c r="J100" s="1075" t="s">
        <v>640</v>
      </c>
      <c r="K100" s="1075"/>
      <c r="L100" s="1075"/>
      <c r="M100" s="1075"/>
      <c r="N100" s="382">
        <v>0</v>
      </c>
      <c r="O100" s="382">
        <v>0</v>
      </c>
      <c r="P100" s="382">
        <v>0</v>
      </c>
      <c r="Q100" s="382">
        <v>0</v>
      </c>
      <c r="R100" s="382">
        <v>7071</v>
      </c>
      <c r="S100" s="382">
        <v>1000</v>
      </c>
      <c r="T100" s="382">
        <v>0</v>
      </c>
      <c r="U100" s="382">
        <v>0</v>
      </c>
      <c r="V100" s="382">
        <v>554</v>
      </c>
      <c r="W100" s="382">
        <v>1000</v>
      </c>
      <c r="X100" s="382">
        <v>0</v>
      </c>
      <c r="Y100" s="382">
        <v>0</v>
      </c>
    </row>
    <row r="101" spans="2:25" ht="15.75" customHeight="1" x14ac:dyDescent="0.35">
      <c r="B101" s="275"/>
      <c r="C101" s="275"/>
      <c r="D101" s="275"/>
      <c r="E101" s="382"/>
      <c r="F101" s="382"/>
      <c r="G101" s="382"/>
      <c r="I101" s="275" t="s">
        <v>642</v>
      </c>
      <c r="J101" s="1075" t="s">
        <v>776</v>
      </c>
      <c r="K101" s="1075"/>
      <c r="L101" s="1075"/>
      <c r="M101" s="1075"/>
      <c r="N101" s="382"/>
      <c r="O101" s="382">
        <v>0</v>
      </c>
      <c r="P101" s="382">
        <v>0</v>
      </c>
      <c r="Q101" s="382">
        <v>0</v>
      </c>
      <c r="R101" s="382">
        <v>7071</v>
      </c>
      <c r="S101" s="382">
        <v>1000</v>
      </c>
      <c r="T101" s="382">
        <v>0</v>
      </c>
      <c r="U101" s="382">
        <v>0</v>
      </c>
      <c r="V101" s="382">
        <v>554</v>
      </c>
      <c r="W101" s="382">
        <v>1000</v>
      </c>
      <c r="X101" s="382">
        <v>0</v>
      </c>
      <c r="Y101" s="382">
        <v>0</v>
      </c>
    </row>
    <row r="102" spans="2:25" ht="15.75" customHeight="1" x14ac:dyDescent="0.35">
      <c r="B102" s="275"/>
      <c r="C102" s="275"/>
      <c r="D102" s="275"/>
      <c r="E102" s="382"/>
      <c r="F102" s="382"/>
      <c r="G102" s="382"/>
      <c r="I102" s="275" t="s">
        <v>644</v>
      </c>
      <c r="J102" s="1075" t="s">
        <v>647</v>
      </c>
      <c r="K102" s="1075"/>
      <c r="L102" s="1075"/>
      <c r="M102" s="1075"/>
      <c r="N102" s="382">
        <v>0</v>
      </c>
      <c r="O102" s="382">
        <v>0</v>
      </c>
      <c r="P102" s="382">
        <v>0</v>
      </c>
      <c r="Q102" s="382">
        <v>0</v>
      </c>
      <c r="R102" s="382">
        <v>7071</v>
      </c>
      <c r="S102" s="382">
        <v>1000</v>
      </c>
      <c r="T102" s="382">
        <v>0</v>
      </c>
      <c r="U102" s="382">
        <v>0</v>
      </c>
      <c r="V102" s="382">
        <v>554</v>
      </c>
      <c r="W102" s="382">
        <v>1000</v>
      </c>
      <c r="X102" s="382">
        <v>0</v>
      </c>
      <c r="Y102" s="382">
        <v>0</v>
      </c>
    </row>
    <row r="103" spans="2:25" ht="18" x14ac:dyDescent="0.35">
      <c r="B103" s="275"/>
      <c r="C103" s="275"/>
      <c r="D103" s="275"/>
      <c r="E103" s="382"/>
      <c r="F103" s="382"/>
      <c r="G103" s="382"/>
      <c r="I103" s="275" t="s">
        <v>646</v>
      </c>
      <c r="J103" s="1075" t="s">
        <v>777</v>
      </c>
      <c r="K103" s="1075"/>
      <c r="L103" s="1075"/>
      <c r="M103" s="1075"/>
      <c r="N103" s="382">
        <v>0</v>
      </c>
      <c r="O103" s="382">
        <v>0</v>
      </c>
      <c r="P103" s="382">
        <v>0</v>
      </c>
      <c r="Q103" s="382">
        <v>0</v>
      </c>
      <c r="R103" s="382">
        <v>7071</v>
      </c>
      <c r="S103" s="382">
        <v>1000</v>
      </c>
      <c r="T103" s="382">
        <v>0</v>
      </c>
      <c r="U103" s="382">
        <v>0</v>
      </c>
      <c r="V103" s="382">
        <v>554</v>
      </c>
      <c r="W103" s="382">
        <v>1000</v>
      </c>
      <c r="X103" s="382">
        <v>0</v>
      </c>
      <c r="Y103" s="382">
        <v>0</v>
      </c>
    </row>
    <row r="104" spans="2:25" ht="15.75" customHeight="1" x14ac:dyDescent="0.35">
      <c r="B104" s="275"/>
      <c r="C104" s="275"/>
      <c r="D104" s="275"/>
      <c r="E104" s="382"/>
      <c r="F104" s="382"/>
      <c r="G104" s="382"/>
      <c r="I104" s="275" t="s">
        <v>778</v>
      </c>
      <c r="J104" s="1075" t="s">
        <v>779</v>
      </c>
      <c r="K104" s="1075"/>
      <c r="L104" s="1075"/>
      <c r="M104" s="1075"/>
      <c r="N104" s="382">
        <v>13488.249164850349</v>
      </c>
      <c r="O104" s="382">
        <v>332.33748496649952</v>
      </c>
      <c r="P104" s="382">
        <v>10954.17584198079</v>
      </c>
      <c r="Q104" s="382">
        <v>332.33748496649952</v>
      </c>
      <c r="R104" s="382">
        <v>7071</v>
      </c>
      <c r="S104" s="382">
        <v>1000</v>
      </c>
      <c r="T104" s="382">
        <v>2349.9583561981181</v>
      </c>
      <c r="U104" s="382">
        <v>332.33748496649952</v>
      </c>
      <c r="V104" s="382">
        <v>554</v>
      </c>
      <c r="W104" s="382">
        <v>1000</v>
      </c>
      <c r="X104" s="382">
        <v>184.11496667144073</v>
      </c>
      <c r="Y104" s="382">
        <v>332.33748496649952</v>
      </c>
    </row>
    <row r="105" spans="2:25" ht="18" x14ac:dyDescent="0.35">
      <c r="B105" s="275"/>
      <c r="C105" s="275"/>
      <c r="D105" s="275"/>
      <c r="E105" s="382"/>
      <c r="F105" s="382"/>
      <c r="G105" s="382"/>
      <c r="I105" s="275" t="s">
        <v>780</v>
      </c>
      <c r="J105" s="1075" t="s">
        <v>781</v>
      </c>
      <c r="K105" s="1075"/>
      <c r="L105" s="1075"/>
      <c r="M105" s="1075"/>
      <c r="N105" s="382"/>
      <c r="O105" s="382">
        <v>332.33748496649952</v>
      </c>
      <c r="P105" s="382"/>
      <c r="Q105" s="382">
        <v>332.33748496649952</v>
      </c>
      <c r="R105" s="382">
        <v>7071</v>
      </c>
      <c r="S105" s="382">
        <v>1000</v>
      </c>
      <c r="T105" s="382"/>
      <c r="U105" s="382">
        <v>332.33748496649952</v>
      </c>
      <c r="V105" s="382">
        <v>554</v>
      </c>
      <c r="W105" s="382">
        <v>1000</v>
      </c>
      <c r="X105" s="382"/>
      <c r="Y105" s="382">
        <v>332.33748496649952</v>
      </c>
    </row>
    <row r="106" spans="2:25" ht="15.75" customHeight="1" x14ac:dyDescent="0.35">
      <c r="B106" s="275"/>
      <c r="C106" s="275"/>
      <c r="D106" s="275"/>
      <c r="E106" s="382"/>
      <c r="F106" s="382"/>
      <c r="G106" s="382"/>
      <c r="I106" s="275" t="s">
        <v>782</v>
      </c>
      <c r="J106" s="1075" t="s">
        <v>783</v>
      </c>
      <c r="K106" s="1075"/>
      <c r="L106" s="1075"/>
      <c r="M106" s="1075"/>
      <c r="N106" s="382">
        <v>0</v>
      </c>
      <c r="O106" s="382">
        <v>0</v>
      </c>
      <c r="P106" s="382">
        <v>0</v>
      </c>
      <c r="Q106" s="382">
        <v>0</v>
      </c>
      <c r="R106" s="382">
        <v>7071</v>
      </c>
      <c r="S106" s="382">
        <v>1000</v>
      </c>
      <c r="T106" s="382">
        <v>0</v>
      </c>
      <c r="U106" s="382">
        <v>0</v>
      </c>
      <c r="V106" s="382">
        <v>554</v>
      </c>
      <c r="W106" s="382">
        <v>1000</v>
      </c>
      <c r="X106" s="382">
        <v>0</v>
      </c>
      <c r="Y106" s="382">
        <v>0</v>
      </c>
    </row>
    <row r="107" spans="2:25" ht="18" x14ac:dyDescent="0.35">
      <c r="B107" s="275"/>
      <c r="C107" s="275"/>
      <c r="D107" s="275"/>
      <c r="E107" s="382"/>
      <c r="F107" s="382"/>
      <c r="G107" s="382"/>
      <c r="I107" s="275" t="s">
        <v>784</v>
      </c>
      <c r="J107" s="1075" t="s">
        <v>785</v>
      </c>
      <c r="K107" s="1075"/>
      <c r="L107" s="1075"/>
      <c r="M107" s="1075"/>
      <c r="N107" s="382">
        <v>0</v>
      </c>
      <c r="O107" s="382">
        <v>332.33748496649952</v>
      </c>
      <c r="P107" s="382">
        <v>0</v>
      </c>
      <c r="Q107" s="382">
        <v>332.33748496649952</v>
      </c>
      <c r="R107" s="382">
        <v>0</v>
      </c>
      <c r="S107" s="382">
        <v>0</v>
      </c>
      <c r="T107" s="382">
        <v>0</v>
      </c>
      <c r="U107" s="382">
        <v>332.33748496649952</v>
      </c>
      <c r="V107" s="382">
        <v>554</v>
      </c>
      <c r="W107" s="382">
        <v>0</v>
      </c>
      <c r="X107" s="382">
        <v>0</v>
      </c>
      <c r="Y107" s="382">
        <v>332.33748496649952</v>
      </c>
    </row>
    <row r="108" spans="2:25" ht="18" x14ac:dyDescent="0.35">
      <c r="B108" s="275"/>
      <c r="C108" s="275"/>
      <c r="D108" s="275"/>
      <c r="E108" s="382"/>
      <c r="F108" s="382"/>
      <c r="G108" s="382"/>
      <c r="I108" s="275" t="s">
        <v>786</v>
      </c>
      <c r="J108" s="1075" t="s">
        <v>787</v>
      </c>
      <c r="K108" s="1075"/>
      <c r="L108" s="1075"/>
      <c r="M108" s="1075"/>
      <c r="N108" s="382">
        <v>0</v>
      </c>
      <c r="O108" s="382">
        <v>0</v>
      </c>
      <c r="P108" s="382">
        <v>0</v>
      </c>
      <c r="Q108" s="382">
        <v>0</v>
      </c>
      <c r="R108" s="382">
        <v>7071</v>
      </c>
      <c r="S108" s="382">
        <v>1000</v>
      </c>
      <c r="T108" s="382">
        <v>0</v>
      </c>
      <c r="U108" s="382">
        <v>0</v>
      </c>
      <c r="V108" s="382">
        <v>554</v>
      </c>
      <c r="W108" s="382">
        <v>1000</v>
      </c>
      <c r="X108" s="382">
        <v>0</v>
      </c>
      <c r="Y108" s="382">
        <v>0</v>
      </c>
    </row>
    <row r="109" spans="2:25" ht="18" x14ac:dyDescent="0.35">
      <c r="B109" s="275"/>
      <c r="C109" s="275"/>
      <c r="D109" s="275"/>
      <c r="E109" s="382"/>
      <c r="F109" s="382"/>
      <c r="G109" s="382"/>
      <c r="I109" s="275" t="s">
        <v>788</v>
      </c>
      <c r="J109" s="1075" t="s">
        <v>789</v>
      </c>
      <c r="K109" s="1075"/>
      <c r="L109" s="1075"/>
      <c r="M109" s="1075"/>
      <c r="N109" s="382"/>
      <c r="O109" s="382"/>
      <c r="P109" s="382"/>
      <c r="Q109" s="382"/>
      <c r="R109" s="382"/>
      <c r="S109" s="382"/>
      <c r="T109" s="382"/>
      <c r="U109" s="382"/>
      <c r="V109" s="382"/>
      <c r="W109" s="382"/>
      <c r="X109" s="382"/>
      <c r="Y109" s="382"/>
    </row>
    <row r="110" spans="2:25" ht="18" x14ac:dyDescent="0.35">
      <c r="B110" s="275"/>
      <c r="C110" s="275"/>
      <c r="D110" s="275"/>
      <c r="E110" s="382"/>
      <c r="F110" s="382"/>
      <c r="G110" s="382"/>
      <c r="I110" s="275" t="s">
        <v>790</v>
      </c>
      <c r="J110" s="1075" t="s">
        <v>791</v>
      </c>
      <c r="K110" s="1075"/>
      <c r="L110" s="1075"/>
      <c r="M110" s="1075"/>
      <c r="N110" s="382">
        <v>40586</v>
      </c>
      <c r="O110" s="382">
        <v>40586</v>
      </c>
      <c r="P110" s="382">
        <v>32961</v>
      </c>
      <c r="Q110" s="382"/>
      <c r="R110" s="382"/>
      <c r="S110" s="382"/>
      <c r="T110" s="382">
        <v>7071</v>
      </c>
      <c r="U110" s="382"/>
      <c r="V110" s="382"/>
      <c r="W110" s="382"/>
      <c r="X110" s="382">
        <v>554</v>
      </c>
      <c r="Y110" s="382"/>
    </row>
    <row r="111" spans="2:25" ht="15.75" customHeight="1" x14ac:dyDescent="0.35">
      <c r="B111" s="275"/>
      <c r="C111" s="275"/>
      <c r="D111" s="275"/>
      <c r="E111" s="382"/>
      <c r="F111" s="382"/>
      <c r="G111" s="382"/>
      <c r="I111" s="275" t="s">
        <v>792</v>
      </c>
      <c r="J111" s="1075" t="s">
        <v>793</v>
      </c>
      <c r="K111" s="1075"/>
      <c r="L111" s="1075"/>
      <c r="M111" s="1075"/>
      <c r="N111" s="382"/>
      <c r="O111" s="382">
        <v>0</v>
      </c>
      <c r="P111" s="382">
        <v>0</v>
      </c>
      <c r="Q111" s="382">
        <v>0</v>
      </c>
      <c r="R111" s="382"/>
      <c r="S111" s="382"/>
      <c r="T111" s="382">
        <v>0</v>
      </c>
      <c r="U111" s="382">
        <v>0</v>
      </c>
      <c r="V111" s="382"/>
      <c r="W111" s="382"/>
      <c r="X111" s="382">
        <v>0</v>
      </c>
      <c r="Y111" s="382">
        <v>0</v>
      </c>
    </row>
    <row r="112" spans="2:25" ht="15.75" customHeight="1" x14ac:dyDescent="0.35">
      <c r="B112" s="275"/>
      <c r="C112" s="275"/>
      <c r="D112" s="275"/>
      <c r="E112" s="382"/>
      <c r="F112" s="382"/>
      <c r="G112" s="382"/>
      <c r="I112" s="275" t="s">
        <v>794</v>
      </c>
      <c r="J112" s="1075" t="s">
        <v>795</v>
      </c>
      <c r="K112" s="1075"/>
      <c r="L112" s="1075"/>
      <c r="M112" s="1075"/>
      <c r="N112" s="382"/>
      <c r="O112" s="382">
        <v>398.80498195979942</v>
      </c>
      <c r="P112" s="382"/>
      <c r="Q112" s="382">
        <v>398.80498195979942</v>
      </c>
      <c r="R112" s="382"/>
      <c r="S112" s="382"/>
      <c r="T112" s="382"/>
      <c r="U112" s="382">
        <v>398.80498195979942</v>
      </c>
      <c r="V112" s="382"/>
      <c r="W112" s="382"/>
      <c r="X112" s="382"/>
      <c r="Y112" s="382">
        <v>398.80498195979942</v>
      </c>
    </row>
    <row r="113" spans="2:25" ht="15.75" customHeight="1" x14ac:dyDescent="0.25">
      <c r="B113" s="275"/>
      <c r="C113" s="275"/>
      <c r="D113" s="275"/>
      <c r="E113" s="382"/>
      <c r="F113" s="382"/>
      <c r="G113" s="382"/>
      <c r="I113" s="377"/>
      <c r="J113" s="377"/>
      <c r="K113" s="377"/>
      <c r="L113" s="377"/>
      <c r="M113" s="377"/>
      <c r="N113" s="377"/>
      <c r="O113" s="377"/>
      <c r="P113" s="377"/>
      <c r="Q113" s="377"/>
      <c r="R113" s="377"/>
      <c r="S113" s="377"/>
      <c r="T113" s="377"/>
      <c r="U113" s="377"/>
      <c r="V113" s="377"/>
      <c r="W113" s="377"/>
      <c r="X113" s="377"/>
      <c r="Y113" s="377"/>
    </row>
    <row r="114" spans="2:25" ht="15.75" customHeight="1" x14ac:dyDescent="0.35">
      <c r="B114" s="275"/>
      <c r="C114" s="275"/>
      <c r="D114" s="275"/>
      <c r="E114" s="382"/>
      <c r="F114" s="382"/>
      <c r="G114" s="382"/>
      <c r="I114" s="377"/>
      <c r="J114" s="1075" t="s">
        <v>791</v>
      </c>
      <c r="K114" s="1075"/>
      <c r="L114" s="1075"/>
      <c r="M114" s="1075"/>
      <c r="N114" s="382">
        <v>40586</v>
      </c>
      <c r="O114" s="377"/>
      <c r="P114" s="377"/>
      <c r="Q114" s="377"/>
      <c r="R114" s="377"/>
      <c r="S114" s="377"/>
      <c r="T114" s="377"/>
      <c r="U114" s="377"/>
      <c r="V114" s="377"/>
      <c r="W114" s="377"/>
      <c r="X114" s="377"/>
      <c r="Y114" s="377"/>
    </row>
    <row r="115" spans="2:25" ht="15.75" customHeight="1" x14ac:dyDescent="0.35">
      <c r="B115" s="275"/>
      <c r="C115" s="275"/>
      <c r="D115" s="275"/>
      <c r="E115" s="382"/>
      <c r="F115" s="382"/>
      <c r="G115" s="382"/>
      <c r="I115" s="377"/>
      <c r="J115" s="334"/>
      <c r="K115" s="334"/>
      <c r="L115" s="334"/>
      <c r="M115" s="334" t="s">
        <v>13</v>
      </c>
      <c r="N115" s="382">
        <v>32961</v>
      </c>
      <c r="O115" s="377"/>
      <c r="P115" s="377"/>
      <c r="Q115" s="377"/>
      <c r="R115" s="377"/>
      <c r="S115" s="377"/>
      <c r="T115" s="377"/>
      <c r="U115" s="377"/>
      <c r="V115" s="377"/>
      <c r="W115" s="377"/>
      <c r="X115" s="377"/>
      <c r="Y115" s="377"/>
    </row>
    <row r="116" spans="2:25" ht="18" x14ac:dyDescent="0.35">
      <c r="B116" s="275"/>
      <c r="C116" s="275"/>
      <c r="D116" s="275"/>
      <c r="E116" s="382"/>
      <c r="F116" s="382"/>
      <c r="G116" s="382"/>
      <c r="I116" s="377"/>
      <c r="J116" s="334"/>
      <c r="K116" s="334"/>
      <c r="L116" s="334"/>
      <c r="M116" s="334" t="s">
        <v>725</v>
      </c>
      <c r="N116" s="382">
        <v>7071</v>
      </c>
      <c r="O116" s="377"/>
      <c r="P116" s="377"/>
      <c r="Q116" s="377"/>
      <c r="R116" s="377"/>
      <c r="S116" s="377"/>
      <c r="T116" s="377"/>
      <c r="U116" s="377"/>
      <c r="V116" s="377"/>
      <c r="W116" s="377"/>
      <c r="X116" s="377"/>
      <c r="Y116" s="377"/>
    </row>
    <row r="117" spans="2:25" ht="18" x14ac:dyDescent="0.35">
      <c r="B117" s="275"/>
      <c r="C117" s="275"/>
      <c r="D117" s="275"/>
      <c r="E117" s="382"/>
      <c r="F117" s="382"/>
      <c r="G117" s="382"/>
      <c r="I117" s="377"/>
      <c r="J117" s="334"/>
      <c r="K117" s="334"/>
      <c r="L117" s="334"/>
      <c r="M117" s="334" t="s">
        <v>122</v>
      </c>
      <c r="N117" s="382">
        <v>554</v>
      </c>
      <c r="O117" s="377"/>
      <c r="P117" s="377"/>
      <c r="Q117" s="377"/>
      <c r="R117" s="377"/>
      <c r="S117" s="377"/>
      <c r="T117" s="377"/>
      <c r="U117" s="377"/>
      <c r="V117" s="377"/>
      <c r="W117" s="377"/>
      <c r="X117" s="377"/>
      <c r="Y117" s="377"/>
    </row>
    <row r="118" spans="2:25" x14ac:dyDescent="0.25">
      <c r="B118" s="275"/>
      <c r="C118" s="275"/>
      <c r="D118" s="275"/>
      <c r="E118" s="382"/>
      <c r="F118" s="382"/>
      <c r="G118" s="382"/>
    </row>
    <row r="119" spans="2:25" x14ac:dyDescent="0.25">
      <c r="B119" s="275"/>
      <c r="C119" s="275"/>
      <c r="D119" s="275"/>
      <c r="E119" s="382"/>
      <c r="F119" s="382"/>
      <c r="G119" s="382"/>
    </row>
    <row r="120" spans="2:25" x14ac:dyDescent="0.25">
      <c r="B120" s="275"/>
      <c r="C120" s="275"/>
      <c r="D120" s="275"/>
      <c r="E120" s="382"/>
      <c r="F120" s="382"/>
      <c r="G120" s="382"/>
    </row>
    <row r="127" spans="2:25" x14ac:dyDescent="0.25">
      <c r="B127" s="1073"/>
      <c r="C127" s="1073"/>
      <c r="D127" s="1077"/>
      <c r="E127" s="1076"/>
      <c r="F127" s="1077"/>
      <c r="G127" s="1076"/>
    </row>
    <row r="128" spans="2:25" ht="33.75" customHeight="1" x14ac:dyDescent="0.25">
      <c r="B128" s="1073"/>
      <c r="C128" s="1073"/>
      <c r="D128" s="1078"/>
      <c r="E128" s="1076"/>
      <c r="F128" s="1078"/>
      <c r="G128" s="1076"/>
    </row>
    <row r="129" spans="2:10" x14ac:dyDescent="0.25">
      <c r="B129" s="275"/>
      <c r="C129" s="275"/>
      <c r="D129" s="275"/>
      <c r="E129" s="382"/>
      <c r="F129" s="276"/>
      <c r="G129" s="382"/>
      <c r="J129" s="377"/>
    </row>
    <row r="130" spans="2:10" x14ac:dyDescent="0.25">
      <c r="B130" s="275"/>
      <c r="C130" s="275"/>
      <c r="D130" s="275"/>
      <c r="E130" s="382"/>
      <c r="F130" s="276"/>
      <c r="G130" s="382"/>
    </row>
    <row r="131" spans="2:10" x14ac:dyDescent="0.25">
      <c r="B131" s="275"/>
      <c r="C131" s="275"/>
      <c r="D131" s="275"/>
      <c r="E131" s="382"/>
      <c r="F131" s="276"/>
      <c r="G131" s="382"/>
    </row>
    <row r="132" spans="2:10" x14ac:dyDescent="0.25">
      <c r="B132" s="275"/>
      <c r="C132" s="275"/>
      <c r="D132" s="275"/>
      <c r="E132" s="382"/>
      <c r="F132" s="276"/>
      <c r="G132" s="382"/>
    </row>
    <row r="133" spans="2:10" x14ac:dyDescent="0.25">
      <c r="B133" s="275"/>
      <c r="C133" s="275"/>
      <c r="D133" s="275"/>
      <c r="E133" s="382"/>
      <c r="F133" s="276"/>
      <c r="G133" s="382"/>
    </row>
    <row r="134" spans="2:10" x14ac:dyDescent="0.25">
      <c r="B134" s="275"/>
      <c r="C134" s="275"/>
      <c r="D134" s="275"/>
      <c r="E134" s="382"/>
      <c r="F134" s="276"/>
      <c r="G134" s="382"/>
    </row>
    <row r="135" spans="2:10" x14ac:dyDescent="0.25">
      <c r="B135" s="275"/>
      <c r="C135" s="275"/>
      <c r="D135" s="275"/>
      <c r="E135" s="382"/>
      <c r="F135" s="276"/>
      <c r="G135" s="382"/>
    </row>
    <row r="136" spans="2:10" x14ac:dyDescent="0.25">
      <c r="B136" s="275"/>
      <c r="C136" s="383"/>
      <c r="D136" s="275"/>
      <c r="E136" s="382"/>
      <c r="F136" s="276"/>
      <c r="G136" s="382"/>
    </row>
    <row r="137" spans="2:10" x14ac:dyDescent="0.25">
      <c r="B137" s="275"/>
      <c r="C137" s="275"/>
      <c r="D137" s="275"/>
      <c r="E137" s="382"/>
      <c r="F137" s="276"/>
      <c r="G137" s="382"/>
    </row>
    <row r="138" spans="2:10" x14ac:dyDescent="0.25">
      <c r="B138" s="275"/>
      <c r="C138" s="275"/>
      <c r="D138" s="275"/>
      <c r="E138" s="382"/>
      <c r="F138" s="276"/>
      <c r="G138" s="382"/>
    </row>
    <row r="139" spans="2:10" x14ac:dyDescent="0.25">
      <c r="B139" s="275"/>
      <c r="C139" s="275"/>
      <c r="D139" s="275"/>
      <c r="E139" s="382"/>
      <c r="F139" s="276"/>
      <c r="G139" s="382"/>
    </row>
    <row r="140" spans="2:10" x14ac:dyDescent="0.25">
      <c r="B140" s="275"/>
      <c r="C140" s="275"/>
      <c r="D140" s="275"/>
      <c r="E140" s="382"/>
      <c r="F140" s="276"/>
      <c r="G140" s="382"/>
    </row>
    <row r="141" spans="2:10" x14ac:dyDescent="0.25">
      <c r="B141" s="275"/>
      <c r="C141" s="275"/>
      <c r="D141" s="275"/>
      <c r="E141" s="382"/>
      <c r="F141" s="276"/>
      <c r="G141" s="382"/>
    </row>
    <row r="142" spans="2:10" x14ac:dyDescent="0.25">
      <c r="B142" s="275"/>
      <c r="C142" s="275"/>
      <c r="D142" s="275"/>
      <c r="E142" s="382"/>
      <c r="F142" s="276"/>
      <c r="G142" s="382"/>
    </row>
    <row r="143" spans="2:10" x14ac:dyDescent="0.25">
      <c r="B143" s="275"/>
      <c r="C143" s="275"/>
      <c r="D143" s="275"/>
      <c r="E143" s="382"/>
      <c r="F143" s="276"/>
      <c r="G143" s="382"/>
    </row>
    <row r="144" spans="2:10" x14ac:dyDescent="0.25">
      <c r="B144" s="275"/>
      <c r="C144" s="275"/>
      <c r="D144" s="275"/>
      <c r="E144" s="382"/>
      <c r="F144" s="276"/>
      <c r="G144" s="382"/>
    </row>
    <row r="145" spans="2:10" x14ac:dyDescent="0.25">
      <c r="B145" s="275"/>
      <c r="C145" s="275"/>
      <c r="D145" s="275"/>
      <c r="E145" s="385"/>
      <c r="F145" s="276"/>
      <c r="G145" s="382"/>
    </row>
    <row r="146" spans="2:10" x14ac:dyDescent="0.25">
      <c r="B146" s="275"/>
      <c r="C146" s="275"/>
      <c r="D146" s="275"/>
      <c r="E146" s="382"/>
      <c r="F146" s="276"/>
      <c r="G146" s="382"/>
    </row>
    <row r="147" spans="2:10" x14ac:dyDescent="0.25">
      <c r="B147" s="275"/>
      <c r="C147" s="275"/>
      <c r="D147" s="275"/>
      <c r="E147" s="382"/>
      <c r="F147" s="276"/>
      <c r="G147" s="382"/>
    </row>
    <row r="148" spans="2:10" x14ac:dyDescent="0.25">
      <c r="B148" s="275"/>
      <c r="C148" s="275"/>
      <c r="D148" s="275"/>
      <c r="E148" s="382"/>
      <c r="F148" s="276"/>
      <c r="G148" s="382"/>
    </row>
    <row r="149" spans="2:10" x14ac:dyDescent="0.25">
      <c r="B149" s="275"/>
      <c r="C149" s="275"/>
      <c r="D149" s="275"/>
      <c r="E149" s="382"/>
      <c r="F149" s="276"/>
      <c r="G149" s="382"/>
    </row>
    <row r="150" spans="2:10" x14ac:dyDescent="0.25">
      <c r="B150" s="275"/>
      <c r="C150" s="275"/>
      <c r="D150" s="275"/>
      <c r="E150" s="382"/>
      <c r="F150" s="276"/>
      <c r="G150" s="382"/>
    </row>
    <row r="151" spans="2:10" x14ac:dyDescent="0.25">
      <c r="B151" s="275"/>
      <c r="C151" s="275"/>
      <c r="D151" s="275"/>
      <c r="E151" s="382"/>
      <c r="F151" s="276"/>
      <c r="G151" s="382"/>
    </row>
    <row r="152" spans="2:10" x14ac:dyDescent="0.25">
      <c r="B152" s="275"/>
      <c r="C152" s="275"/>
      <c r="D152" s="275"/>
      <c r="E152" s="382"/>
      <c r="F152" s="276"/>
      <c r="G152" s="382"/>
    </row>
    <row r="153" spans="2:10" x14ac:dyDescent="0.25">
      <c r="B153" s="275"/>
      <c r="C153" s="275"/>
      <c r="D153" s="275"/>
      <c r="E153" s="382"/>
      <c r="F153" s="276"/>
      <c r="G153" s="382"/>
    </row>
    <row r="154" spans="2:10" x14ac:dyDescent="0.25">
      <c r="B154" s="275"/>
      <c r="C154" s="275"/>
      <c r="D154" s="275"/>
      <c r="E154" s="382"/>
      <c r="F154" s="276"/>
      <c r="G154" s="382"/>
      <c r="J154" s="377">
        <v>0</v>
      </c>
    </row>
    <row r="155" spans="2:10" x14ac:dyDescent="0.25">
      <c r="B155" s="275"/>
      <c r="C155" s="275"/>
      <c r="D155" s="275"/>
      <c r="E155" s="386"/>
      <c r="F155" s="386"/>
      <c r="G155" s="386"/>
      <c r="J155" s="51">
        <v>184.11496667144073</v>
      </c>
    </row>
    <row r="156" spans="2:10" x14ac:dyDescent="0.25">
      <c r="B156" s="275"/>
      <c r="C156" s="275"/>
      <c r="D156" s="275"/>
      <c r="E156" s="382"/>
      <c r="F156" s="382"/>
      <c r="G156" s="382"/>
    </row>
    <row r="157" spans="2:10" x14ac:dyDescent="0.25">
      <c r="B157" s="275"/>
      <c r="C157" s="275"/>
      <c r="D157" s="275"/>
      <c r="E157" s="382"/>
      <c r="F157" s="382"/>
      <c r="G157" s="382"/>
    </row>
    <row r="158" spans="2:10" x14ac:dyDescent="0.25">
      <c r="B158" s="275"/>
      <c r="C158" s="275"/>
      <c r="D158" s="275"/>
      <c r="E158" s="382"/>
      <c r="F158" s="382"/>
      <c r="G158" s="382"/>
    </row>
    <row r="159" spans="2:10" x14ac:dyDescent="0.25">
      <c r="B159" s="275"/>
      <c r="C159" s="275"/>
      <c r="D159" s="275"/>
      <c r="E159" s="382"/>
      <c r="F159" s="382"/>
      <c r="G159" s="382"/>
    </row>
    <row r="160" spans="2:10" x14ac:dyDescent="0.25">
      <c r="B160" s="275"/>
      <c r="C160" s="275"/>
      <c r="D160" s="275"/>
      <c r="E160" s="382"/>
      <c r="F160" s="382"/>
      <c r="G160" s="382"/>
    </row>
    <row r="161" spans="2:7" x14ac:dyDescent="0.25">
      <c r="B161" s="275"/>
      <c r="C161" s="275"/>
      <c r="D161" s="275"/>
      <c r="E161" s="382"/>
      <c r="F161" s="382"/>
      <c r="G161" s="382"/>
    </row>
    <row r="162" spans="2:7" x14ac:dyDescent="0.25">
      <c r="B162" s="275"/>
      <c r="C162" s="275"/>
      <c r="D162" s="275"/>
      <c r="E162" s="382"/>
      <c r="F162" s="382"/>
      <c r="G162" s="382"/>
    </row>
    <row r="163" spans="2:7" x14ac:dyDescent="0.25">
      <c r="B163" s="275"/>
      <c r="C163" s="275"/>
      <c r="D163" s="275"/>
      <c r="E163" s="382"/>
      <c r="F163" s="382"/>
      <c r="G163" s="382"/>
    </row>
    <row r="164" spans="2:7" x14ac:dyDescent="0.25">
      <c r="B164" s="275"/>
      <c r="C164" s="275"/>
      <c r="D164" s="275"/>
      <c r="E164" s="382"/>
      <c r="F164" s="382"/>
      <c r="G164" s="382"/>
    </row>
    <row r="165" spans="2:7" x14ac:dyDescent="0.25">
      <c r="B165" s="275"/>
      <c r="C165" s="275"/>
      <c r="D165" s="275"/>
      <c r="E165" s="382"/>
      <c r="F165" s="382"/>
      <c r="G165" s="382"/>
    </row>
    <row r="166" spans="2:7" x14ac:dyDescent="0.25">
      <c r="B166" s="275"/>
      <c r="C166" s="275"/>
      <c r="D166" s="275"/>
      <c r="E166" s="382"/>
      <c r="F166" s="382"/>
      <c r="G166" s="382"/>
    </row>
    <row r="167" spans="2:7" x14ac:dyDescent="0.25">
      <c r="B167" s="275"/>
      <c r="C167" s="275"/>
      <c r="D167" s="275"/>
      <c r="E167" s="382"/>
      <c r="F167" s="382"/>
      <c r="G167" s="382"/>
    </row>
    <row r="168" spans="2:7" x14ac:dyDescent="0.25">
      <c r="B168" s="275"/>
      <c r="C168" s="275"/>
      <c r="D168" s="275"/>
      <c r="E168" s="382"/>
      <c r="F168" s="382"/>
      <c r="G168" s="382"/>
    </row>
    <row r="169" spans="2:7" x14ac:dyDescent="0.25">
      <c r="B169" s="275"/>
      <c r="C169" s="275"/>
      <c r="D169" s="275"/>
      <c r="E169" s="382"/>
      <c r="F169" s="382"/>
      <c r="G169" s="382"/>
    </row>
    <row r="170" spans="2:7" x14ac:dyDescent="0.25">
      <c r="B170" s="275"/>
      <c r="C170" s="275"/>
      <c r="D170" s="275"/>
      <c r="E170" s="382"/>
      <c r="F170" s="382"/>
      <c r="G170" s="382"/>
    </row>
    <row r="171" spans="2:7" x14ac:dyDescent="0.25">
      <c r="B171" s="275"/>
      <c r="C171" s="275"/>
      <c r="D171" s="275"/>
      <c r="E171" s="382"/>
      <c r="F171" s="382"/>
      <c r="G171" s="382"/>
    </row>
    <row r="172" spans="2:7" x14ac:dyDescent="0.25">
      <c r="B172" s="275"/>
      <c r="C172" s="383"/>
      <c r="D172" s="383"/>
      <c r="E172" s="377"/>
      <c r="F172" s="382"/>
      <c r="G172" s="382"/>
    </row>
    <row r="173" spans="2:7" x14ac:dyDescent="0.25">
      <c r="B173" s="275"/>
      <c r="C173" s="275"/>
      <c r="D173" s="275"/>
      <c r="E173" s="387"/>
      <c r="F173" s="382"/>
      <c r="G173" s="382"/>
    </row>
    <row r="174" spans="2:7" x14ac:dyDescent="0.25">
      <c r="B174" s="275"/>
      <c r="C174" s="275"/>
      <c r="D174" s="275"/>
      <c r="E174" s="387"/>
      <c r="F174" s="382"/>
      <c r="G174" s="382"/>
    </row>
    <row r="175" spans="2:7" x14ac:dyDescent="0.25">
      <c r="B175" s="275"/>
      <c r="C175" s="275"/>
      <c r="D175" s="275"/>
      <c r="E175" s="387"/>
      <c r="F175" s="382"/>
      <c r="G175" s="382"/>
    </row>
    <row r="176" spans="2:7" x14ac:dyDescent="0.25">
      <c r="B176" s="275"/>
      <c r="C176" s="275"/>
      <c r="D176" s="275"/>
      <c r="E176" s="382"/>
      <c r="F176" s="382"/>
      <c r="G176" s="382"/>
    </row>
    <row r="181" spans="2:8" x14ac:dyDescent="0.25">
      <c r="B181" s="1073"/>
      <c r="C181" s="1073"/>
      <c r="D181" s="1073"/>
      <c r="E181" s="1073"/>
      <c r="F181" s="1073"/>
      <c r="G181" s="1073"/>
    </row>
    <row r="182" spans="2:8" x14ac:dyDescent="0.25">
      <c r="B182" s="1073"/>
      <c r="C182" s="1073"/>
      <c r="D182" s="1073"/>
      <c r="E182" s="1073"/>
      <c r="F182" s="1073"/>
      <c r="G182" s="1073"/>
    </row>
    <row r="183" spans="2:8" x14ac:dyDescent="0.25">
      <c r="B183" s="275"/>
      <c r="C183" s="275"/>
      <c r="D183" s="275"/>
      <c r="E183" s="275"/>
      <c r="F183" s="275"/>
      <c r="G183" s="275"/>
    </row>
    <row r="184" spans="2:8" x14ac:dyDescent="0.25">
      <c r="B184" s="275"/>
      <c r="C184" s="275"/>
      <c r="D184" s="275"/>
      <c r="E184" s="382"/>
      <c r="F184" s="382"/>
      <c r="G184" s="382"/>
      <c r="H184" s="53"/>
    </row>
    <row r="185" spans="2:8" x14ac:dyDescent="0.25">
      <c r="B185" s="275"/>
      <c r="C185" s="275"/>
      <c r="D185" s="275"/>
      <c r="E185" s="382"/>
      <c r="F185" s="382"/>
      <c r="G185" s="382"/>
      <c r="H185" s="53"/>
    </row>
    <row r="186" spans="2:8" x14ac:dyDescent="0.25">
      <c r="B186" s="275"/>
      <c r="C186" s="275"/>
      <c r="D186" s="275"/>
      <c r="E186" s="382"/>
      <c r="F186" s="382"/>
      <c r="G186" s="382"/>
    </row>
    <row r="187" spans="2:8" x14ac:dyDescent="0.25">
      <c r="B187" s="275"/>
      <c r="C187" s="275"/>
      <c r="D187" s="275"/>
      <c r="E187" s="382"/>
      <c r="F187" s="382"/>
      <c r="G187" s="382"/>
    </row>
    <row r="188" spans="2:8" x14ac:dyDescent="0.25">
      <c r="B188" s="275"/>
      <c r="C188" s="275"/>
      <c r="D188" s="275"/>
      <c r="E188" s="382"/>
      <c r="F188" s="382"/>
      <c r="G188" s="382"/>
    </row>
    <row r="189" spans="2:8" x14ac:dyDescent="0.25">
      <c r="B189" s="275"/>
      <c r="C189" s="275"/>
      <c r="D189" s="275"/>
      <c r="E189" s="382"/>
      <c r="F189" s="382"/>
      <c r="G189" s="382"/>
    </row>
    <row r="190" spans="2:8" x14ac:dyDescent="0.25">
      <c r="B190" s="275"/>
      <c r="C190" s="275"/>
      <c r="D190" s="275"/>
      <c r="E190" s="382"/>
      <c r="F190" s="382"/>
      <c r="G190" s="382"/>
      <c r="H190" s="53"/>
    </row>
    <row r="191" spans="2:8" x14ac:dyDescent="0.25">
      <c r="B191" s="275"/>
      <c r="C191" s="275"/>
      <c r="D191" s="275"/>
      <c r="E191" s="382"/>
      <c r="F191" s="382"/>
      <c r="G191" s="382"/>
      <c r="H191" s="53"/>
    </row>
    <row r="192" spans="2:8" x14ac:dyDescent="0.25">
      <c r="B192" s="275"/>
      <c r="C192" s="275"/>
      <c r="D192" s="275"/>
      <c r="E192" s="382"/>
      <c r="F192" s="382"/>
      <c r="G192" s="382"/>
    </row>
    <row r="193" spans="2:8" x14ac:dyDescent="0.25">
      <c r="B193" s="275"/>
      <c r="C193" s="275"/>
      <c r="D193" s="275"/>
      <c r="E193" s="382"/>
      <c r="F193" s="382"/>
      <c r="G193" s="382"/>
    </row>
    <row r="194" spans="2:8" x14ac:dyDescent="0.25">
      <c r="B194" s="275"/>
      <c r="C194" s="275"/>
      <c r="D194" s="275"/>
      <c r="E194" s="382"/>
      <c r="F194" s="382"/>
      <c r="G194" s="382"/>
    </row>
    <row r="195" spans="2:8" x14ac:dyDescent="0.25">
      <c r="B195" s="275"/>
      <c r="C195" s="275"/>
      <c r="D195" s="275"/>
      <c r="E195" s="382"/>
      <c r="F195" s="382"/>
      <c r="G195" s="382"/>
      <c r="H195" s="53"/>
    </row>
    <row r="196" spans="2:8" x14ac:dyDescent="0.25">
      <c r="B196" s="275"/>
      <c r="C196" s="275"/>
      <c r="D196" s="275"/>
      <c r="E196" s="382"/>
      <c r="F196" s="382"/>
      <c r="G196" s="382"/>
    </row>
    <row r="197" spans="2:8" x14ac:dyDescent="0.25">
      <c r="B197" s="275"/>
      <c r="C197" s="275"/>
      <c r="D197" s="275"/>
      <c r="E197" s="382"/>
      <c r="F197" s="382"/>
      <c r="G197" s="382"/>
    </row>
    <row r="198" spans="2:8" x14ac:dyDescent="0.25">
      <c r="B198" s="275"/>
      <c r="C198" s="275"/>
      <c r="D198" s="275"/>
      <c r="E198" s="382"/>
      <c r="F198" s="382"/>
      <c r="G198" s="382"/>
    </row>
    <row r="199" spans="2:8" x14ac:dyDescent="0.25">
      <c r="B199" s="275"/>
      <c r="C199" s="275"/>
      <c r="D199" s="275"/>
      <c r="E199" s="382"/>
      <c r="F199" s="382"/>
      <c r="G199" s="382"/>
      <c r="H199" s="53"/>
    </row>
    <row r="200" spans="2:8" x14ac:dyDescent="0.25">
      <c r="B200" s="275"/>
      <c r="C200" s="275"/>
      <c r="D200" s="275"/>
      <c r="E200" s="382"/>
      <c r="F200" s="382"/>
      <c r="G200" s="382"/>
    </row>
    <row r="201" spans="2:8" x14ac:dyDescent="0.25">
      <c r="B201" s="275"/>
      <c r="C201" s="275"/>
      <c r="D201" s="275"/>
      <c r="E201" s="382"/>
      <c r="F201" s="382"/>
      <c r="G201" s="382"/>
    </row>
    <row r="202" spans="2:8" x14ac:dyDescent="0.25">
      <c r="B202" s="275"/>
      <c r="C202" s="275"/>
      <c r="D202" s="275"/>
      <c r="E202" s="382"/>
      <c r="F202" s="382"/>
      <c r="G202" s="382"/>
    </row>
    <row r="203" spans="2:8" x14ac:dyDescent="0.25">
      <c r="B203" s="275"/>
      <c r="C203" s="275"/>
      <c r="D203" s="275"/>
      <c r="E203" s="382"/>
      <c r="F203" s="382"/>
      <c r="G203" s="382"/>
    </row>
    <row r="204" spans="2:8" x14ac:dyDescent="0.25">
      <c r="B204" s="275"/>
      <c r="C204" s="275"/>
      <c r="D204" s="275"/>
      <c r="E204" s="382"/>
      <c r="F204" s="382"/>
      <c r="G204" s="382"/>
    </row>
    <row r="205" spans="2:8" x14ac:dyDescent="0.25">
      <c r="B205" s="275"/>
      <c r="C205" s="275"/>
      <c r="D205" s="275"/>
      <c r="E205" s="382"/>
      <c r="F205" s="382"/>
      <c r="G205" s="382"/>
    </row>
    <row r="206" spans="2:8" x14ac:dyDescent="0.25">
      <c r="B206" s="275"/>
      <c r="C206" s="275"/>
      <c r="D206" s="275"/>
      <c r="E206" s="382"/>
      <c r="F206" s="382"/>
      <c r="G206" s="382"/>
    </row>
    <row r="207" spans="2:8" x14ac:dyDescent="0.25">
      <c r="B207" s="275"/>
      <c r="C207" s="275"/>
      <c r="D207" s="275"/>
      <c r="E207" s="382"/>
      <c r="F207" s="382"/>
      <c r="G207" s="382"/>
    </row>
    <row r="208" spans="2:8" x14ac:dyDescent="0.25">
      <c r="B208" s="275"/>
      <c r="C208" s="275"/>
      <c r="D208" s="275"/>
      <c r="E208" s="382"/>
      <c r="F208" s="382"/>
      <c r="G208" s="382"/>
    </row>
    <row r="209" spans="2:16" x14ac:dyDescent="0.25">
      <c r="B209" s="275"/>
      <c r="C209" s="275"/>
      <c r="D209" s="275"/>
      <c r="E209" s="124"/>
      <c r="F209" s="124"/>
      <c r="G209" s="386"/>
      <c r="H209" s="53"/>
      <c r="K209" s="259">
        <v>2349.9583561981181</v>
      </c>
      <c r="P209" s="260" t="e">
        <v>#VALUE!</v>
      </c>
    </row>
    <row r="210" spans="2:16" x14ac:dyDescent="0.25">
      <c r="B210" s="275"/>
      <c r="C210" s="275"/>
      <c r="D210" s="275"/>
      <c r="E210" s="382"/>
      <c r="F210" s="382"/>
      <c r="G210" s="382"/>
    </row>
    <row r="211" spans="2:16" x14ac:dyDescent="0.25">
      <c r="B211" s="275"/>
      <c r="C211" s="275"/>
      <c r="D211" s="275"/>
      <c r="E211" s="382"/>
      <c r="F211" s="382"/>
      <c r="G211" s="382"/>
    </row>
    <row r="212" spans="2:16" x14ac:dyDescent="0.25">
      <c r="B212" s="275"/>
      <c r="C212" s="275"/>
      <c r="D212" s="275"/>
      <c r="E212" s="382"/>
      <c r="F212" s="382"/>
      <c r="G212" s="382"/>
    </row>
    <row r="213" spans="2:16" x14ac:dyDescent="0.25">
      <c r="B213" s="275"/>
      <c r="C213" s="275"/>
      <c r="D213" s="275"/>
      <c r="E213" s="382"/>
      <c r="F213" s="382"/>
      <c r="G213" s="382"/>
    </row>
    <row r="214" spans="2:16" x14ac:dyDescent="0.25">
      <c r="B214" s="275"/>
      <c r="C214" s="275"/>
      <c r="D214" s="275"/>
      <c r="E214" s="382"/>
      <c r="F214" s="382"/>
      <c r="G214" s="382"/>
    </row>
    <row r="215" spans="2:16" x14ac:dyDescent="0.25">
      <c r="B215" s="275"/>
      <c r="C215" s="275"/>
      <c r="D215" s="275"/>
      <c r="E215" s="382"/>
      <c r="F215" s="382"/>
      <c r="G215" s="382"/>
    </row>
    <row r="216" spans="2:16" x14ac:dyDescent="0.25">
      <c r="B216" s="275"/>
      <c r="C216" s="275"/>
      <c r="D216" s="275"/>
      <c r="E216" s="382"/>
      <c r="F216" s="382"/>
      <c r="G216" s="382"/>
    </row>
    <row r="217" spans="2:16" x14ac:dyDescent="0.25">
      <c r="B217" s="275"/>
      <c r="C217" s="275"/>
      <c r="D217" s="275"/>
      <c r="E217" s="382"/>
      <c r="F217" s="382"/>
      <c r="G217" s="382"/>
    </row>
    <row r="218" spans="2:16" x14ac:dyDescent="0.25">
      <c r="B218" s="275"/>
      <c r="C218" s="275"/>
      <c r="D218" s="275"/>
      <c r="E218" s="382"/>
      <c r="F218" s="382"/>
      <c r="G218" s="382"/>
    </row>
    <row r="219" spans="2:16" x14ac:dyDescent="0.25">
      <c r="B219" s="275"/>
      <c r="C219" s="275"/>
      <c r="D219" s="275"/>
      <c r="E219" s="382"/>
      <c r="F219" s="382"/>
      <c r="G219" s="382"/>
    </row>
    <row r="220" spans="2:16" x14ac:dyDescent="0.25">
      <c r="B220" s="275"/>
      <c r="C220" s="275"/>
      <c r="D220" s="275"/>
      <c r="E220" s="382"/>
      <c r="F220" s="382"/>
      <c r="G220" s="382"/>
    </row>
    <row r="221" spans="2:16" x14ac:dyDescent="0.25">
      <c r="B221" s="275"/>
      <c r="C221" s="275"/>
      <c r="D221" s="275"/>
      <c r="E221" s="382"/>
      <c r="F221" s="382"/>
      <c r="G221" s="382"/>
    </row>
    <row r="222" spans="2:16" x14ac:dyDescent="0.25">
      <c r="B222" s="275"/>
      <c r="C222" s="275"/>
      <c r="D222" s="275"/>
      <c r="E222" s="382"/>
      <c r="F222" s="382"/>
      <c r="G222" s="382"/>
    </row>
    <row r="223" spans="2:16" x14ac:dyDescent="0.25">
      <c r="B223" s="275"/>
      <c r="C223" s="275"/>
      <c r="D223" s="275"/>
      <c r="E223" s="382"/>
      <c r="F223" s="382"/>
      <c r="G223" s="382"/>
    </row>
    <row r="224" spans="2:16" x14ac:dyDescent="0.25">
      <c r="B224" s="275"/>
      <c r="C224" s="275"/>
      <c r="D224" s="275"/>
      <c r="E224" s="382"/>
      <c r="F224" s="382"/>
      <c r="G224" s="382"/>
    </row>
    <row r="225" spans="2:7" x14ac:dyDescent="0.25">
      <c r="B225" s="275"/>
      <c r="C225" s="275"/>
      <c r="D225" s="275"/>
      <c r="E225" s="382"/>
      <c r="F225" s="382"/>
      <c r="G225" s="382"/>
    </row>
    <row r="226" spans="2:7" x14ac:dyDescent="0.25">
      <c r="B226" s="275"/>
      <c r="C226" s="275"/>
      <c r="D226" s="275"/>
      <c r="E226" s="382"/>
      <c r="F226" s="382"/>
      <c r="G226" s="382"/>
    </row>
    <row r="227" spans="2:7" x14ac:dyDescent="0.25">
      <c r="B227" s="149"/>
      <c r="C227" s="149"/>
      <c r="D227" s="149"/>
      <c r="E227" s="196"/>
      <c r="F227" s="244"/>
      <c r="G227" s="244"/>
    </row>
    <row r="228" spans="2:7" x14ac:dyDescent="0.25">
      <c r="B228" s="149"/>
      <c r="C228" s="149"/>
      <c r="D228" s="149"/>
      <c r="E228" s="196"/>
      <c r="F228" s="244"/>
      <c r="G228" s="244"/>
    </row>
    <row r="229" spans="2:7" x14ac:dyDescent="0.25">
      <c r="B229" s="149"/>
      <c r="C229" s="149"/>
      <c r="D229" s="149"/>
      <c r="E229"/>
      <c r="F229" s="244"/>
      <c r="G229" s="244"/>
    </row>
    <row r="230" spans="2:7" x14ac:dyDescent="0.25">
      <c r="B230" s="149"/>
      <c r="C230" s="149"/>
      <c r="D230" s="149"/>
      <c r="E230" s="196"/>
      <c r="F230" s="244"/>
      <c r="G230" s="244"/>
    </row>
    <row r="231" spans="2:7" x14ac:dyDescent="0.25">
      <c r="E231" s="244"/>
    </row>
    <row r="232" spans="2:7" x14ac:dyDescent="0.25">
      <c r="E232" s="244"/>
    </row>
  </sheetData>
  <mergeCells count="77">
    <mergeCell ref="G71:G72"/>
    <mergeCell ref="C71:C72"/>
    <mergeCell ref="D71:D72"/>
    <mergeCell ref="B71:B72"/>
    <mergeCell ref="F71:F72"/>
    <mergeCell ref="E71:E72"/>
    <mergeCell ref="E1:F1"/>
    <mergeCell ref="F63:G63"/>
    <mergeCell ref="B59:H59"/>
    <mergeCell ref="F64:G64"/>
    <mergeCell ref="E2:H2"/>
    <mergeCell ref="B4:H4"/>
    <mergeCell ref="B6:B7"/>
    <mergeCell ref="C6:C7"/>
    <mergeCell ref="D6:D7"/>
    <mergeCell ref="E6:H6"/>
    <mergeCell ref="B127:B128"/>
    <mergeCell ref="C127:C128"/>
    <mergeCell ref="D127:D128"/>
    <mergeCell ref="E127:E128"/>
    <mergeCell ref="F127:F128"/>
    <mergeCell ref="G127:G128"/>
    <mergeCell ref="J76:M76"/>
    <mergeCell ref="J77:M77"/>
    <mergeCell ref="J78:M78"/>
    <mergeCell ref="J79:M79"/>
    <mergeCell ref="J95:M95"/>
    <mergeCell ref="J96:M96"/>
    <mergeCell ref="J97:M97"/>
    <mergeCell ref="J109:M109"/>
    <mergeCell ref="J98:M98"/>
    <mergeCell ref="J99:M99"/>
    <mergeCell ref="J100:M100"/>
    <mergeCell ref="J101:M101"/>
    <mergeCell ref="J102:M102"/>
    <mergeCell ref="J103:M103"/>
    <mergeCell ref="J114:M114"/>
    <mergeCell ref="B181:B182"/>
    <mergeCell ref="C181:C182"/>
    <mergeCell ref="D181:D182"/>
    <mergeCell ref="E181:E182"/>
    <mergeCell ref="F181:F182"/>
    <mergeCell ref="G181:G182"/>
    <mergeCell ref="J80:M80"/>
    <mergeCell ref="J81:M81"/>
    <mergeCell ref="J82:M82"/>
    <mergeCell ref="J83:M83"/>
    <mergeCell ref="J84:M84"/>
    <mergeCell ref="J85:M85"/>
    <mergeCell ref="J86:M86"/>
    <mergeCell ref="J87:M87"/>
    <mergeCell ref="J88:M88"/>
    <mergeCell ref="J89:M89"/>
    <mergeCell ref="J90:M90"/>
    <mergeCell ref="J91:M91"/>
    <mergeCell ref="J92:M92"/>
    <mergeCell ref="J93:M93"/>
    <mergeCell ref="J94:M94"/>
    <mergeCell ref="J73:M73"/>
    <mergeCell ref="J110:M110"/>
    <mergeCell ref="J111:M111"/>
    <mergeCell ref="J112:M112"/>
    <mergeCell ref="J104:M104"/>
    <mergeCell ref="J105:M105"/>
    <mergeCell ref="J106:M106"/>
    <mergeCell ref="J107:M107"/>
    <mergeCell ref="J108:M108"/>
    <mergeCell ref="J74:M74"/>
    <mergeCell ref="J75:M75"/>
    <mergeCell ref="I70:Y70"/>
    <mergeCell ref="N71:N72"/>
    <mergeCell ref="P71:Q71"/>
    <mergeCell ref="T71:U71"/>
    <mergeCell ref="X71:Y71"/>
    <mergeCell ref="O71:O72"/>
    <mergeCell ref="I71:I72"/>
    <mergeCell ref="J71:M72"/>
  </mergeCells>
  <phoneticPr fontId="37" type="noConversion"/>
  <pageMargins left="0.78740157480314965" right="0.78740157480314965" top="1.1811023622047245" bottom="0.39370078740157483" header="0.27559055118110237" footer="0.43307086614173229"/>
  <pageSetup paperSize="8" scale="33" orientation="landscape" horizontalDpi="4294967293" r:id="rId1"/>
  <headerFooter alignWithMargins="0"/>
  <rowBreaks count="1" manualBreakCount="1"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B1:AA108"/>
  <sheetViews>
    <sheetView topLeftCell="H74" zoomScale="71" zoomScaleNormal="71" workbookViewId="0">
      <selection activeCell="K61" sqref="K61:Z108"/>
    </sheetView>
  </sheetViews>
  <sheetFormatPr defaultColWidth="9.109375" defaultRowHeight="13.2" x14ac:dyDescent="0.25"/>
  <cols>
    <col min="1" max="1" width="1.6640625" style="51" customWidth="1"/>
    <col min="2" max="2" width="8.6640625" style="51" customWidth="1"/>
    <col min="3" max="3" width="40.88671875" style="51" customWidth="1"/>
    <col min="4" max="4" width="13.6640625" style="51" customWidth="1"/>
    <col min="5" max="5" width="20.6640625" style="51" customWidth="1"/>
    <col min="6" max="6" width="21.88671875" style="51" hidden="1" customWidth="1"/>
    <col min="7" max="7" width="14.109375" style="51" customWidth="1"/>
    <col min="8" max="8" width="4" style="51" customWidth="1"/>
    <col min="9" max="9" width="28.44140625" style="51" customWidth="1"/>
    <col min="10" max="10" width="9.109375" style="51"/>
    <col min="11" max="14" width="15.5546875" style="51" customWidth="1"/>
    <col min="15" max="15" width="62.109375" style="51" customWidth="1"/>
    <col min="16" max="16" width="18" style="51" customWidth="1"/>
    <col min="17" max="17" width="17.109375" style="51" customWidth="1"/>
    <col min="18" max="18" width="19.33203125" style="51" customWidth="1"/>
    <col min="19" max="19" width="21" style="51" customWidth="1"/>
    <col min="20" max="20" width="10.5546875" style="51" customWidth="1"/>
    <col min="21" max="21" width="10.109375" style="51" customWidth="1"/>
    <col min="22" max="22" width="16.33203125" style="51" customWidth="1"/>
    <col min="23" max="23" width="21.33203125" style="51" customWidth="1"/>
    <col min="24" max="24" width="11.44140625" style="51" customWidth="1"/>
    <col min="25" max="25" width="17.6640625" style="51" customWidth="1"/>
    <col min="26" max="26" width="19.88671875" style="51" customWidth="1"/>
    <col min="27" max="27" width="11.5546875" style="51" customWidth="1"/>
    <col min="28" max="16384" width="9.109375" style="51"/>
  </cols>
  <sheetData>
    <row r="1" spans="2:12" ht="15.6" x14ac:dyDescent="0.3">
      <c r="B1" s="129"/>
      <c r="C1" s="129"/>
      <c r="D1" s="129"/>
      <c r="E1" s="1094" t="s">
        <v>406</v>
      </c>
      <c r="F1" s="1094"/>
      <c r="G1" s="1094"/>
      <c r="H1" s="129"/>
      <c r="I1" s="129"/>
    </row>
    <row r="2" spans="2:12" ht="34.5" customHeight="1" x14ac:dyDescent="0.3">
      <c r="B2" s="129"/>
      <c r="C2" s="129"/>
      <c r="D2" s="129"/>
      <c r="E2" s="1094" t="s">
        <v>595</v>
      </c>
      <c r="F2" s="1094"/>
      <c r="G2" s="1094"/>
      <c r="H2" s="1094"/>
      <c r="I2" s="1094"/>
    </row>
    <row r="3" spans="2:12" ht="15.6" x14ac:dyDescent="0.3">
      <c r="B3" s="129"/>
      <c r="C3" s="129"/>
      <c r="D3" s="129"/>
      <c r="E3" s="129"/>
      <c r="F3" s="129"/>
      <c r="G3" s="129"/>
      <c r="H3" s="129"/>
      <c r="I3" s="129"/>
    </row>
    <row r="4" spans="2:12" ht="57.75" customHeight="1" x14ac:dyDescent="0.35">
      <c r="B4" s="1098" t="s">
        <v>842</v>
      </c>
      <c r="C4" s="1098"/>
      <c r="D4" s="1098"/>
      <c r="E4" s="1098"/>
      <c r="F4" s="1098"/>
      <c r="G4" s="1098"/>
      <c r="H4" s="1098"/>
      <c r="I4" s="1098"/>
    </row>
    <row r="5" spans="2:12" ht="15.6" x14ac:dyDescent="0.3">
      <c r="B5" s="129"/>
      <c r="C5" s="129"/>
      <c r="D5" s="129"/>
      <c r="E5" s="129"/>
      <c r="F5" s="129"/>
      <c r="G5" s="129"/>
      <c r="H5" s="129"/>
      <c r="I5" s="129"/>
    </row>
    <row r="6" spans="2:12" ht="15.6" x14ac:dyDescent="0.3">
      <c r="B6" s="129"/>
      <c r="C6" s="129"/>
      <c r="D6" s="129"/>
      <c r="E6" s="129"/>
      <c r="F6" s="129"/>
      <c r="G6" s="129"/>
      <c r="H6" s="129"/>
      <c r="I6" s="274" t="s">
        <v>17</v>
      </c>
    </row>
    <row r="7" spans="2:12" ht="15.75" customHeight="1" x14ac:dyDescent="0.25">
      <c r="B7" s="1099" t="s">
        <v>407</v>
      </c>
      <c r="C7" s="1099" t="s">
        <v>127</v>
      </c>
      <c r="D7" s="1090" t="s">
        <v>408</v>
      </c>
      <c r="E7" s="1092" t="s">
        <v>409</v>
      </c>
      <c r="F7" s="1092"/>
      <c r="G7" s="1092"/>
      <c r="H7" s="1092"/>
      <c r="I7" s="1092"/>
    </row>
    <row r="8" spans="2:12" ht="61.5" customHeight="1" x14ac:dyDescent="0.25">
      <c r="B8" s="1099"/>
      <c r="C8" s="1099"/>
      <c r="D8" s="1091"/>
      <c r="E8" s="198" t="s">
        <v>865</v>
      </c>
      <c r="F8" s="248"/>
      <c r="G8" s="198" t="s">
        <v>866</v>
      </c>
      <c r="H8" s="198" t="s">
        <v>456</v>
      </c>
      <c r="I8" s="198" t="s">
        <v>832</v>
      </c>
    </row>
    <row r="9" spans="2:12" ht="16.5" customHeight="1" x14ac:dyDescent="0.3">
      <c r="B9" s="284" t="s">
        <v>131</v>
      </c>
      <c r="C9" s="277" t="s">
        <v>132</v>
      </c>
      <c r="D9" s="277" t="s">
        <v>133</v>
      </c>
      <c r="E9" s="284" t="s">
        <v>134</v>
      </c>
      <c r="F9" s="284"/>
      <c r="G9" s="284" t="s">
        <v>135</v>
      </c>
      <c r="H9" s="284" t="s">
        <v>136</v>
      </c>
      <c r="I9" s="284" t="s">
        <v>137</v>
      </c>
    </row>
    <row r="10" spans="2:12" ht="30" customHeight="1" x14ac:dyDescent="0.3">
      <c r="B10" s="197" t="s">
        <v>131</v>
      </c>
      <c r="C10" s="197" t="s">
        <v>410</v>
      </c>
      <c r="D10" s="197" t="s">
        <v>93</v>
      </c>
      <c r="E10" s="285">
        <v>3224.5</v>
      </c>
      <c r="G10" s="285">
        <v>645.79999999999995</v>
      </c>
      <c r="H10" s="285">
        <v>0</v>
      </c>
      <c r="I10" s="285">
        <v>3095.6747737310561</v>
      </c>
      <c r="J10" s="259"/>
      <c r="L10" s="400"/>
    </row>
    <row r="11" spans="2:12" ht="18" customHeight="1" x14ac:dyDescent="0.3">
      <c r="B11" s="284" t="s">
        <v>152</v>
      </c>
      <c r="C11" s="284" t="s">
        <v>411</v>
      </c>
      <c r="D11" s="284" t="s">
        <v>93</v>
      </c>
      <c r="E11" s="286">
        <v>1151.78</v>
      </c>
      <c r="G11" s="395">
        <v>95</v>
      </c>
      <c r="H11" s="286">
        <v>0</v>
      </c>
      <c r="I11" s="286">
        <v>96.1</v>
      </c>
      <c r="L11" s="325"/>
    </row>
    <row r="12" spans="2:12" ht="18" customHeight="1" x14ac:dyDescent="0.3">
      <c r="B12" s="284" t="s">
        <v>154</v>
      </c>
      <c r="C12" s="284" t="s">
        <v>412</v>
      </c>
      <c r="D12" s="284" t="s">
        <v>93</v>
      </c>
      <c r="E12" s="286">
        <v>866.1</v>
      </c>
      <c r="G12" s="395">
        <v>261.3</v>
      </c>
      <c r="H12" s="286">
        <v>0</v>
      </c>
      <c r="I12" s="286">
        <v>1959.4580000000001</v>
      </c>
      <c r="L12" s="325"/>
    </row>
    <row r="13" spans="2:12" ht="18" customHeight="1" x14ac:dyDescent="0.3">
      <c r="B13" s="284" t="s">
        <v>413</v>
      </c>
      <c r="C13" s="284" t="s">
        <v>414</v>
      </c>
      <c r="D13" s="284" t="s">
        <v>93</v>
      </c>
      <c r="E13" s="286">
        <v>1206.6199999999999</v>
      </c>
      <c r="G13" s="395">
        <v>289.5</v>
      </c>
      <c r="H13" s="286">
        <v>0</v>
      </c>
      <c r="I13" s="286">
        <v>444.26075999999995</v>
      </c>
      <c r="L13" s="325"/>
    </row>
    <row r="14" spans="2:12" ht="18" customHeight="1" x14ac:dyDescent="0.3">
      <c r="B14" s="284" t="s">
        <v>415</v>
      </c>
      <c r="C14" s="284" t="s">
        <v>416</v>
      </c>
      <c r="D14" s="284" t="s">
        <v>93</v>
      </c>
      <c r="E14" s="286">
        <v>246.6</v>
      </c>
      <c r="G14" s="395">
        <v>56.7</v>
      </c>
      <c r="H14" s="286">
        <v>0</v>
      </c>
      <c r="I14" s="286">
        <v>431.08076</v>
      </c>
      <c r="L14" s="325"/>
    </row>
    <row r="15" spans="2:12" ht="18" customHeight="1" x14ac:dyDescent="0.3">
      <c r="B15" s="284" t="s">
        <v>417</v>
      </c>
      <c r="C15" s="284" t="s">
        <v>418</v>
      </c>
      <c r="D15" s="277" t="s">
        <v>93</v>
      </c>
      <c r="E15" s="278">
        <v>12.5</v>
      </c>
      <c r="G15" s="300">
        <v>10.8</v>
      </c>
      <c r="H15" s="278">
        <v>0</v>
      </c>
      <c r="I15" s="286">
        <v>10.78</v>
      </c>
      <c r="L15" s="401"/>
    </row>
    <row r="16" spans="2:12" ht="18" customHeight="1" x14ac:dyDescent="0.3">
      <c r="B16" s="284" t="s">
        <v>419</v>
      </c>
      <c r="C16" s="284" t="s">
        <v>420</v>
      </c>
      <c r="D16" s="277" t="s">
        <v>93</v>
      </c>
      <c r="E16" s="278">
        <v>947.52</v>
      </c>
      <c r="G16" s="300">
        <v>222</v>
      </c>
      <c r="H16" s="278">
        <v>0</v>
      </c>
      <c r="I16" s="286">
        <v>2.3999999999999506</v>
      </c>
      <c r="L16" s="401"/>
    </row>
    <row r="17" spans="2:12" ht="15.6" x14ac:dyDescent="0.3">
      <c r="B17" s="284" t="s">
        <v>421</v>
      </c>
      <c r="C17" s="197" t="s">
        <v>422</v>
      </c>
      <c r="D17" s="197" t="s">
        <v>93</v>
      </c>
      <c r="E17" s="285">
        <v>408</v>
      </c>
      <c r="G17" s="396">
        <v>51.45</v>
      </c>
      <c r="H17" s="285">
        <v>0</v>
      </c>
      <c r="I17" s="285">
        <v>595.85601373105601</v>
      </c>
      <c r="L17" s="400"/>
    </row>
    <row r="18" spans="2:12" ht="18" customHeight="1" x14ac:dyDescent="0.3">
      <c r="B18" s="277" t="s">
        <v>423</v>
      </c>
      <c r="C18" s="302" t="s">
        <v>424</v>
      </c>
      <c r="D18" s="277" t="s">
        <v>93</v>
      </c>
      <c r="E18" s="300">
        <v>289.68</v>
      </c>
      <c r="G18" s="300">
        <v>40.69</v>
      </c>
      <c r="H18" s="278">
        <v>0</v>
      </c>
      <c r="I18" s="286">
        <v>400.88492173008683</v>
      </c>
      <c r="L18" s="402"/>
    </row>
    <row r="19" spans="2:12" ht="18" customHeight="1" x14ac:dyDescent="0.3">
      <c r="B19" s="277" t="s">
        <v>425</v>
      </c>
      <c r="C19" s="302" t="s">
        <v>416</v>
      </c>
      <c r="D19" s="277" t="s">
        <v>93</v>
      </c>
      <c r="E19" s="300">
        <v>64.52</v>
      </c>
      <c r="G19" s="300">
        <v>9.24</v>
      </c>
      <c r="H19" s="278">
        <v>0</v>
      </c>
      <c r="I19" s="286">
        <v>88.194682780619104</v>
      </c>
      <c r="L19" s="402"/>
    </row>
    <row r="20" spans="2:12" ht="18" customHeight="1" x14ac:dyDescent="0.3">
      <c r="B20" s="277" t="s">
        <v>426</v>
      </c>
      <c r="C20" s="302" t="s">
        <v>427</v>
      </c>
      <c r="D20" s="277" t="s">
        <v>93</v>
      </c>
      <c r="E20" s="300">
        <v>53.8</v>
      </c>
      <c r="G20" s="300">
        <v>1.52</v>
      </c>
      <c r="H20" s="278">
        <v>0</v>
      </c>
      <c r="I20" s="286">
        <v>106.77640922035008</v>
      </c>
      <c r="L20" s="402"/>
    </row>
    <row r="21" spans="2:12" ht="15.6" x14ac:dyDescent="0.3">
      <c r="B21" s="284" t="s">
        <v>132</v>
      </c>
      <c r="C21" s="197" t="s">
        <v>428</v>
      </c>
      <c r="D21" s="284" t="s">
        <v>93</v>
      </c>
      <c r="E21" s="285">
        <v>395.07</v>
      </c>
      <c r="G21" s="396">
        <v>51.739999999999995</v>
      </c>
      <c r="H21" s="285">
        <v>0</v>
      </c>
      <c r="I21" s="285">
        <v>296.05444530867157</v>
      </c>
      <c r="L21" s="400"/>
    </row>
    <row r="22" spans="2:12" ht="18" customHeight="1" x14ac:dyDescent="0.25">
      <c r="B22" s="279" t="s">
        <v>155</v>
      </c>
      <c r="C22" s="248" t="s">
        <v>424</v>
      </c>
      <c r="D22" s="248" t="s">
        <v>93</v>
      </c>
      <c r="E22" s="248">
        <v>250.36</v>
      </c>
      <c r="G22" s="248">
        <v>31.82</v>
      </c>
      <c r="H22" s="248">
        <v>0</v>
      </c>
      <c r="I22" s="253">
        <v>197.05633721526146</v>
      </c>
      <c r="L22" s="24"/>
    </row>
    <row r="23" spans="2:12" ht="18" customHeight="1" x14ac:dyDescent="0.3">
      <c r="B23" s="281" t="s">
        <v>156</v>
      </c>
      <c r="C23" s="302" t="s">
        <v>416</v>
      </c>
      <c r="D23" s="277" t="s">
        <v>93</v>
      </c>
      <c r="E23" s="278">
        <v>53.4</v>
      </c>
      <c r="G23" s="300">
        <v>6.3</v>
      </c>
      <c r="H23" s="278">
        <v>0</v>
      </c>
      <c r="I23" s="286">
        <v>43.352394187357525</v>
      </c>
      <c r="L23" s="401"/>
    </row>
    <row r="24" spans="2:12" ht="15.6" x14ac:dyDescent="0.3">
      <c r="B24" s="281" t="s">
        <v>429</v>
      </c>
      <c r="C24" s="302" t="s">
        <v>427</v>
      </c>
      <c r="D24" s="277" t="s">
        <v>93</v>
      </c>
      <c r="E24" s="278">
        <v>91.31</v>
      </c>
      <c r="G24" s="300">
        <v>13.62</v>
      </c>
      <c r="H24" s="278">
        <v>0</v>
      </c>
      <c r="I24" s="286">
        <v>55.645713906052585</v>
      </c>
      <c r="L24" s="401"/>
    </row>
    <row r="25" spans="2:12" ht="18.75" customHeight="1" x14ac:dyDescent="0.25">
      <c r="B25" s="281" t="s">
        <v>133</v>
      </c>
      <c r="C25" s="24" t="s">
        <v>430</v>
      </c>
      <c r="D25" s="24" t="s">
        <v>93</v>
      </c>
      <c r="E25" s="248">
        <v>1330</v>
      </c>
      <c r="G25" s="397">
        <v>1337</v>
      </c>
      <c r="H25" s="248">
        <v>0</v>
      </c>
      <c r="I25" s="248">
        <v>0</v>
      </c>
      <c r="J25" s="53"/>
      <c r="L25" s="24"/>
    </row>
    <row r="26" spans="2:12" ht="15.6" x14ac:dyDescent="0.3">
      <c r="B26" s="281" t="s">
        <v>431</v>
      </c>
      <c r="C26" s="280" t="s">
        <v>424</v>
      </c>
      <c r="D26" s="277" t="s">
        <v>93</v>
      </c>
      <c r="E26" s="278">
        <v>758.9</v>
      </c>
      <c r="G26" s="300">
        <v>825.3</v>
      </c>
      <c r="H26" s="278">
        <v>0</v>
      </c>
      <c r="I26" s="286">
        <v>0</v>
      </c>
      <c r="L26" s="401"/>
    </row>
    <row r="27" spans="2:12" ht="19.5" customHeight="1" x14ac:dyDescent="0.3">
      <c r="B27" s="281" t="s">
        <v>432</v>
      </c>
      <c r="C27" s="280" t="s">
        <v>416</v>
      </c>
      <c r="D27" s="277" t="s">
        <v>93</v>
      </c>
      <c r="E27" s="278">
        <v>149.80000000000001</v>
      </c>
      <c r="G27" s="300">
        <v>161.4</v>
      </c>
      <c r="H27" s="278">
        <v>0</v>
      </c>
      <c r="I27" s="286">
        <v>0</v>
      </c>
      <c r="L27" s="401"/>
    </row>
    <row r="28" spans="2:12" ht="15.6" x14ac:dyDescent="0.3">
      <c r="B28" s="281" t="s">
        <v>433</v>
      </c>
      <c r="C28" s="280" t="s">
        <v>434</v>
      </c>
      <c r="D28" s="277" t="s">
        <v>93</v>
      </c>
      <c r="E28" s="278">
        <v>421.3</v>
      </c>
      <c r="G28" s="300">
        <v>350.29999999999995</v>
      </c>
      <c r="H28" s="278">
        <v>0</v>
      </c>
      <c r="I28" s="286">
        <v>0</v>
      </c>
      <c r="L28" s="401"/>
    </row>
    <row r="29" spans="2:12" ht="15.6" x14ac:dyDescent="0.3">
      <c r="B29" s="281" t="s">
        <v>134</v>
      </c>
      <c r="C29" s="280" t="s">
        <v>435</v>
      </c>
      <c r="D29" s="277" t="s">
        <v>93</v>
      </c>
      <c r="E29" s="278">
        <v>0</v>
      </c>
      <c r="G29" s="278">
        <v>0</v>
      </c>
      <c r="H29" s="278">
        <v>0</v>
      </c>
      <c r="I29" s="286">
        <v>0</v>
      </c>
      <c r="L29" s="401"/>
    </row>
    <row r="30" spans="2:12" ht="15.6" x14ac:dyDescent="0.3">
      <c r="B30" s="281" t="s">
        <v>135</v>
      </c>
      <c r="C30" s="280" t="s">
        <v>436</v>
      </c>
      <c r="D30" s="277" t="s">
        <v>93</v>
      </c>
      <c r="E30" s="278">
        <v>0</v>
      </c>
      <c r="G30" s="278">
        <v>0</v>
      </c>
      <c r="H30" s="278">
        <v>0</v>
      </c>
      <c r="I30" s="286">
        <v>0</v>
      </c>
      <c r="L30" s="401"/>
    </row>
    <row r="31" spans="2:12" ht="15.6" x14ac:dyDescent="0.3">
      <c r="B31" s="281" t="s">
        <v>136</v>
      </c>
      <c r="C31" s="280" t="s">
        <v>437</v>
      </c>
      <c r="D31" s="277" t="s">
        <v>93</v>
      </c>
      <c r="E31" s="285">
        <v>3619.57</v>
      </c>
      <c r="G31" s="285">
        <v>697.54</v>
      </c>
      <c r="H31" s="285">
        <v>0</v>
      </c>
      <c r="I31" s="285">
        <v>3391.7292190397275</v>
      </c>
      <c r="J31" s="53"/>
      <c r="L31" s="400"/>
    </row>
    <row r="32" spans="2:12" ht="31.2" x14ac:dyDescent="0.3">
      <c r="B32" s="281" t="s">
        <v>137</v>
      </c>
      <c r="C32" s="280" t="s">
        <v>438</v>
      </c>
      <c r="D32" s="277" t="s">
        <v>93</v>
      </c>
      <c r="E32" s="286"/>
      <c r="G32" s="286"/>
      <c r="H32" s="286">
        <v>0</v>
      </c>
      <c r="I32" s="286">
        <v>0</v>
      </c>
      <c r="L32" s="325"/>
    </row>
    <row r="33" spans="2:12" ht="18.75" customHeight="1" x14ac:dyDescent="0.3">
      <c r="B33" s="281" t="s">
        <v>439</v>
      </c>
      <c r="C33" s="280" t="s">
        <v>440</v>
      </c>
      <c r="D33" s="277" t="s">
        <v>441</v>
      </c>
      <c r="E33" s="286" t="s">
        <v>641</v>
      </c>
      <c r="G33" s="286" t="s">
        <v>641</v>
      </c>
      <c r="H33" s="286">
        <v>0</v>
      </c>
      <c r="I33" s="286">
        <v>0</v>
      </c>
      <c r="L33" s="325"/>
    </row>
    <row r="34" spans="2:12" ht="15.6" x14ac:dyDescent="0.3">
      <c r="B34" s="281" t="s">
        <v>442</v>
      </c>
      <c r="C34" s="280" t="s">
        <v>443</v>
      </c>
      <c r="D34" s="277" t="s">
        <v>93</v>
      </c>
      <c r="E34" s="286" t="s">
        <v>641</v>
      </c>
      <c r="G34" s="286" t="s">
        <v>641</v>
      </c>
      <c r="H34" s="286">
        <v>0</v>
      </c>
      <c r="I34" s="286">
        <v>0</v>
      </c>
      <c r="L34" s="325"/>
    </row>
    <row r="35" spans="2:12" ht="15.6" x14ac:dyDescent="0.3">
      <c r="B35" s="281" t="s">
        <v>444</v>
      </c>
      <c r="C35" s="280" t="s">
        <v>445</v>
      </c>
      <c r="D35" s="277" t="s">
        <v>93</v>
      </c>
      <c r="E35" s="286" t="s">
        <v>641</v>
      </c>
      <c r="G35" s="286" t="s">
        <v>641</v>
      </c>
      <c r="H35" s="286">
        <v>0</v>
      </c>
      <c r="I35" s="286">
        <v>0</v>
      </c>
      <c r="L35" s="325"/>
    </row>
    <row r="36" spans="2:12" ht="15.6" x14ac:dyDescent="0.3">
      <c r="B36" s="281" t="s">
        <v>446</v>
      </c>
      <c r="C36" s="286" t="s">
        <v>800</v>
      </c>
      <c r="D36" s="277" t="s">
        <v>93</v>
      </c>
      <c r="E36" s="286" t="s">
        <v>641</v>
      </c>
      <c r="G36" s="286" t="s">
        <v>641</v>
      </c>
      <c r="H36" s="286">
        <v>0</v>
      </c>
      <c r="I36" s="286"/>
      <c r="L36" s="325"/>
    </row>
    <row r="37" spans="2:12" ht="15.6" x14ac:dyDescent="0.3">
      <c r="B37" s="281" t="s">
        <v>447</v>
      </c>
      <c r="C37" s="280" t="s">
        <v>448</v>
      </c>
      <c r="D37" s="277" t="s">
        <v>93</v>
      </c>
      <c r="E37" s="278" t="s">
        <v>641</v>
      </c>
      <c r="G37" s="278" t="s">
        <v>641</v>
      </c>
      <c r="H37" s="278">
        <v>0</v>
      </c>
      <c r="I37" s="286"/>
      <c r="L37" s="401"/>
    </row>
    <row r="38" spans="2:12" ht="39.75" customHeight="1" x14ac:dyDescent="0.3">
      <c r="B38" s="281" t="s">
        <v>138</v>
      </c>
      <c r="C38" s="280" t="s">
        <v>449</v>
      </c>
      <c r="D38" s="277" t="s">
        <v>93</v>
      </c>
      <c r="E38" s="278">
        <v>3619.57</v>
      </c>
      <c r="G38" s="278">
        <v>697.54</v>
      </c>
      <c r="H38" s="278">
        <v>0</v>
      </c>
      <c r="I38" s="286">
        <v>3391.7292190397275</v>
      </c>
      <c r="L38" s="401"/>
    </row>
    <row r="39" spans="2:12" ht="31.2" x14ac:dyDescent="0.3">
      <c r="B39" s="281" t="s">
        <v>139</v>
      </c>
      <c r="C39" s="280" t="s">
        <v>450</v>
      </c>
      <c r="D39" s="277" t="s">
        <v>375</v>
      </c>
      <c r="E39" s="286">
        <v>88.424537059657013</v>
      </c>
      <c r="G39" s="286">
        <v>18.393587005247475</v>
      </c>
      <c r="H39" s="286"/>
      <c r="I39" s="286">
        <v>83.568945425509469</v>
      </c>
      <c r="L39" s="325"/>
    </row>
    <row r="40" spans="2:12" ht="46.8" x14ac:dyDescent="0.3">
      <c r="B40" s="281" t="s">
        <v>140</v>
      </c>
      <c r="C40" s="280" t="s">
        <v>451</v>
      </c>
      <c r="D40" s="277" t="s">
        <v>150</v>
      </c>
      <c r="E40" s="286">
        <v>40934</v>
      </c>
      <c r="G40" s="286">
        <v>37923</v>
      </c>
      <c r="H40" s="286">
        <v>0</v>
      </c>
      <c r="I40" s="286">
        <v>40586</v>
      </c>
      <c r="J40" s="52"/>
      <c r="L40" s="325"/>
    </row>
    <row r="41" spans="2:12" ht="18.75" customHeight="1" x14ac:dyDescent="0.3">
      <c r="B41" s="281" t="s">
        <v>452</v>
      </c>
      <c r="C41" s="280" t="s">
        <v>173</v>
      </c>
      <c r="D41" s="277" t="s">
        <v>150</v>
      </c>
      <c r="E41" s="286">
        <v>33371</v>
      </c>
      <c r="G41" s="286">
        <v>32422</v>
      </c>
      <c r="H41" s="286"/>
      <c r="I41" s="286">
        <v>32961</v>
      </c>
      <c r="L41" s="325"/>
    </row>
    <row r="42" spans="2:12" ht="15.6" x14ac:dyDescent="0.3">
      <c r="B42" s="281" t="s">
        <v>453</v>
      </c>
      <c r="C42" s="280" t="s">
        <v>175</v>
      </c>
      <c r="D42" s="277" t="s">
        <v>150</v>
      </c>
      <c r="E42" s="286">
        <v>7003</v>
      </c>
      <c r="G42" s="286">
        <v>5056</v>
      </c>
      <c r="H42" s="286"/>
      <c r="I42" s="286">
        <v>7071</v>
      </c>
      <c r="L42" s="325"/>
    </row>
    <row r="43" spans="2:12" ht="16.2" thickBot="1" x14ac:dyDescent="0.35">
      <c r="B43" s="282" t="s">
        <v>454</v>
      </c>
      <c r="C43" s="283" t="s">
        <v>177</v>
      </c>
      <c r="D43" s="277" t="s">
        <v>150</v>
      </c>
      <c r="E43" s="286">
        <v>560</v>
      </c>
      <c r="G43" s="286">
        <v>445</v>
      </c>
      <c r="H43" s="286"/>
      <c r="I43" s="286">
        <v>554</v>
      </c>
      <c r="L43" s="325"/>
    </row>
    <row r="44" spans="2:12" ht="15.6" x14ac:dyDescent="0.3">
      <c r="B44" s="129"/>
      <c r="C44" s="129"/>
      <c r="D44" s="129"/>
      <c r="E44" s="129"/>
      <c r="F44" s="129"/>
      <c r="G44" s="129"/>
      <c r="H44" s="129"/>
      <c r="I44" s="320"/>
    </row>
    <row r="45" spans="2:12" ht="15.6" x14ac:dyDescent="0.3">
      <c r="B45" s="1096" t="s">
        <v>550</v>
      </c>
      <c r="C45" s="1096"/>
      <c r="D45" s="1096"/>
      <c r="E45" s="1096"/>
      <c r="F45" s="1096"/>
      <c r="G45" s="1096"/>
      <c r="H45" s="1096"/>
      <c r="I45" s="1096"/>
    </row>
    <row r="46" spans="2:12" ht="15.6" x14ac:dyDescent="0.3">
      <c r="B46" s="129"/>
      <c r="C46" s="129"/>
      <c r="D46" s="129"/>
      <c r="E46" s="129"/>
      <c r="F46" s="129"/>
      <c r="G46" s="129"/>
      <c r="H46" s="129"/>
      <c r="I46" s="129"/>
    </row>
    <row r="47" spans="2:12" ht="15.6" x14ac:dyDescent="0.3">
      <c r="B47" s="129"/>
      <c r="C47" s="129"/>
      <c r="D47" s="129"/>
      <c r="E47" s="129"/>
      <c r="F47" s="129"/>
      <c r="G47" s="129"/>
      <c r="H47" s="129"/>
      <c r="I47" s="129"/>
    </row>
    <row r="48" spans="2:12" ht="15.6" x14ac:dyDescent="0.3">
      <c r="B48" s="129"/>
      <c r="C48" s="26" t="s">
        <v>455</v>
      </c>
      <c r="D48" s="46"/>
      <c r="E48" s="129"/>
      <c r="F48" s="129"/>
      <c r="G48" s="1095" t="s">
        <v>732</v>
      </c>
      <c r="H48" s="1095"/>
      <c r="I48" s="129"/>
    </row>
    <row r="49" spans="2:26" ht="15.6" x14ac:dyDescent="0.3">
      <c r="B49" s="28"/>
      <c r="C49" s="46" t="s">
        <v>178</v>
      </c>
      <c r="D49" s="129"/>
      <c r="E49" s="129"/>
      <c r="F49" s="129"/>
      <c r="G49" s="1097" t="s">
        <v>179</v>
      </c>
      <c r="H49" s="1097"/>
      <c r="I49" s="28"/>
    </row>
    <row r="50" spans="2:26" ht="18" x14ac:dyDescent="0.35">
      <c r="C50" s="62" t="s">
        <v>596</v>
      </c>
      <c r="D50" s="108"/>
      <c r="E50" s="106"/>
      <c r="F50" s="106"/>
      <c r="G50" s="106"/>
      <c r="H50" s="106"/>
      <c r="I50" s="106"/>
    </row>
    <row r="51" spans="2:26" ht="13.8" thickBot="1" x14ac:dyDescent="0.3">
      <c r="E51" s="51" t="s">
        <v>747</v>
      </c>
      <c r="G51" s="51" t="s">
        <v>748</v>
      </c>
      <c r="I51" s="51" t="s">
        <v>748</v>
      </c>
    </row>
    <row r="52" spans="2:26" ht="24.75" customHeight="1" thickBot="1" x14ac:dyDescent="0.35">
      <c r="B52" s="129"/>
      <c r="C52" s="284" t="s">
        <v>664</v>
      </c>
      <c r="D52" s="284"/>
      <c r="E52" s="294">
        <v>22.072304406296968</v>
      </c>
      <c r="F52" s="285"/>
      <c r="G52" s="286">
        <v>106.10944447158842</v>
      </c>
      <c r="H52" s="286">
        <v>0</v>
      </c>
      <c r="I52" s="286">
        <v>100.28273451061136</v>
      </c>
    </row>
    <row r="53" spans="2:26" ht="15" x14ac:dyDescent="0.25">
      <c r="C53" s="34"/>
      <c r="D53" s="34"/>
      <c r="E53" s="34"/>
      <c r="F53" s="34"/>
      <c r="G53" s="34"/>
      <c r="H53" s="34"/>
      <c r="I53" s="34"/>
    </row>
    <row r="57" spans="2:26" ht="15.6" x14ac:dyDescent="0.3">
      <c r="C57" s="129" t="s">
        <v>728</v>
      </c>
      <c r="F57" s="1054"/>
      <c r="G57" s="1054"/>
    </row>
    <row r="58" spans="2:26" ht="12" customHeight="1" x14ac:dyDescent="0.25"/>
    <row r="59" spans="2:26" ht="2.25" customHeight="1" x14ac:dyDescent="0.25"/>
    <row r="60" spans="2:26" ht="19.5" customHeight="1" x14ac:dyDescent="0.25"/>
    <row r="61" spans="2:26" ht="69" customHeight="1" x14ac:dyDescent="0.35">
      <c r="B61" s="1054"/>
      <c r="C61" s="1054"/>
      <c r="D61" s="1089"/>
      <c r="E61" s="1089"/>
      <c r="F61" s="1089"/>
      <c r="G61" s="1089"/>
      <c r="H61" s="149"/>
      <c r="I61" s="256"/>
      <c r="K61" s="1093" t="s">
        <v>843</v>
      </c>
      <c r="L61" s="1093"/>
      <c r="M61" s="1093"/>
      <c r="N61" s="1093"/>
      <c r="O61" s="1093"/>
      <c r="P61" s="1093"/>
      <c r="Q61" s="1093"/>
      <c r="R61" s="1093"/>
      <c r="S61" s="1093"/>
      <c r="T61" s="1093"/>
      <c r="U61" s="1093"/>
      <c r="V61" s="1093"/>
      <c r="W61" s="1093"/>
      <c r="X61" s="1093"/>
      <c r="Y61" s="1093"/>
      <c r="Z61" s="1093"/>
    </row>
    <row r="62" spans="2:26" ht="53.25" customHeight="1" x14ac:dyDescent="0.3">
      <c r="B62" s="1054"/>
      <c r="C62" s="1054"/>
      <c r="D62" s="1089"/>
      <c r="E62" s="1089"/>
      <c r="F62" s="1089"/>
      <c r="G62" s="1089"/>
      <c r="H62" s="149"/>
      <c r="I62" s="256"/>
      <c r="K62" s="1081" t="s">
        <v>753</v>
      </c>
      <c r="L62" s="1081" t="s">
        <v>752</v>
      </c>
      <c r="M62" s="1081"/>
      <c r="N62" s="1081"/>
      <c r="O62" s="1081"/>
      <c r="P62" s="1081"/>
      <c r="Q62" s="1081" t="s">
        <v>727</v>
      </c>
      <c r="R62" s="1081" t="s">
        <v>750</v>
      </c>
      <c r="S62" s="1081"/>
      <c r="T62" s="170"/>
      <c r="U62" s="170"/>
      <c r="V62" s="1081" t="s">
        <v>798</v>
      </c>
      <c r="W62" s="1081"/>
      <c r="X62" s="170"/>
      <c r="Y62" s="1081" t="s">
        <v>799</v>
      </c>
      <c r="Z62" s="1081"/>
    </row>
    <row r="63" spans="2:26" ht="30" customHeight="1" x14ac:dyDescent="0.3">
      <c r="B63" s="172"/>
      <c r="C63" s="172"/>
      <c r="D63" s="172"/>
      <c r="E63" s="149"/>
      <c r="F63" s="149"/>
      <c r="G63" s="149"/>
      <c r="H63" s="149"/>
      <c r="I63" s="256"/>
      <c r="K63" s="1081"/>
      <c r="L63" s="1081"/>
      <c r="M63" s="1081"/>
      <c r="N63" s="1081"/>
      <c r="O63" s="1081"/>
      <c r="P63" s="1081"/>
      <c r="Q63" s="1081"/>
      <c r="R63" s="284" t="s">
        <v>751</v>
      </c>
      <c r="S63" s="284" t="s">
        <v>724</v>
      </c>
      <c r="T63" s="284"/>
      <c r="U63" s="284"/>
      <c r="V63" s="284" t="s">
        <v>751</v>
      </c>
      <c r="W63" s="284" t="s">
        <v>724</v>
      </c>
      <c r="X63" s="284"/>
      <c r="Y63" s="284" t="s">
        <v>751</v>
      </c>
      <c r="Z63" s="284" t="s">
        <v>724</v>
      </c>
    </row>
    <row r="64" spans="2:26" ht="17.25" customHeight="1" x14ac:dyDescent="0.3">
      <c r="B64" s="172"/>
      <c r="C64" s="171"/>
      <c r="D64" s="172"/>
      <c r="E64" s="244"/>
      <c r="F64" s="244"/>
      <c r="G64" s="244"/>
      <c r="H64" s="247"/>
      <c r="I64" s="247"/>
      <c r="K64" s="312">
        <v>1</v>
      </c>
      <c r="L64" s="1088">
        <v>2</v>
      </c>
      <c r="M64" s="1088"/>
      <c r="N64" s="1088"/>
      <c r="O64" s="1088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</row>
    <row r="65" spans="2:26" ht="18" x14ac:dyDescent="0.3">
      <c r="B65" s="172"/>
      <c r="C65" s="171"/>
      <c r="D65" s="172"/>
      <c r="E65" s="244"/>
      <c r="F65" s="244"/>
      <c r="G65" s="244"/>
      <c r="H65" s="247"/>
      <c r="I65" s="247"/>
      <c r="K65" s="284">
        <v>1</v>
      </c>
      <c r="L65" s="1081" t="s">
        <v>754</v>
      </c>
      <c r="M65" s="1081"/>
      <c r="N65" s="1081"/>
      <c r="O65" s="1081"/>
      <c r="P65" s="294">
        <v>3095.6747737310557</v>
      </c>
      <c r="Q65" s="294">
        <v>76.274448670257129</v>
      </c>
      <c r="R65" s="294">
        <v>2514.0821026203453</v>
      </c>
      <c r="S65" s="294">
        <v>76.274448670257129</v>
      </c>
      <c r="T65" s="294">
        <v>7071</v>
      </c>
      <c r="U65" s="294">
        <v>1000</v>
      </c>
      <c r="V65" s="294">
        <v>539.33662654738816</v>
      </c>
      <c r="W65" s="294">
        <v>76.274448670257129</v>
      </c>
      <c r="X65" s="294">
        <v>554</v>
      </c>
      <c r="Y65" s="294">
        <v>42.256044563322455</v>
      </c>
      <c r="Z65" s="294">
        <v>76.274448670257129</v>
      </c>
    </row>
    <row r="66" spans="2:26" ht="18" x14ac:dyDescent="0.3">
      <c r="B66" s="172"/>
      <c r="C66" s="171"/>
      <c r="D66" s="172"/>
      <c r="E66" s="244"/>
      <c r="F66" s="244"/>
      <c r="G66" s="244"/>
      <c r="H66" s="247"/>
      <c r="I66" s="247"/>
      <c r="K66" s="284" t="s">
        <v>605</v>
      </c>
      <c r="L66" s="1081" t="s">
        <v>755</v>
      </c>
      <c r="M66" s="1081"/>
      <c r="N66" s="1081"/>
      <c r="O66" s="1081"/>
      <c r="P66" s="294">
        <v>96.1</v>
      </c>
      <c r="Q66" s="294">
        <v>2.3678115606366728</v>
      </c>
      <c r="R66" s="294">
        <v>78.045436850145364</v>
      </c>
      <c r="S66" s="294">
        <v>2.3678115606366728</v>
      </c>
      <c r="T66" s="294">
        <v>7071</v>
      </c>
      <c r="U66" s="294">
        <v>1000</v>
      </c>
      <c r="V66" s="294">
        <v>16.742795545261913</v>
      </c>
      <c r="W66" s="294">
        <v>2.3678115606366728</v>
      </c>
      <c r="X66" s="294">
        <v>554</v>
      </c>
      <c r="Y66" s="294">
        <v>1.3117676045927167</v>
      </c>
      <c r="Z66" s="294">
        <v>2.3678115606366728</v>
      </c>
    </row>
    <row r="67" spans="2:26" ht="18.75" customHeight="1" x14ac:dyDescent="0.3">
      <c r="B67" s="172"/>
      <c r="C67" s="171"/>
      <c r="D67" s="172"/>
      <c r="E67" s="244"/>
      <c r="F67" s="244"/>
      <c r="G67" s="244"/>
      <c r="H67" s="247"/>
      <c r="I67" s="247"/>
      <c r="K67" s="284" t="s">
        <v>607</v>
      </c>
      <c r="L67" s="1081" t="s">
        <v>756</v>
      </c>
      <c r="M67" s="1081"/>
      <c r="N67" s="1081"/>
      <c r="O67" s="1081"/>
      <c r="P67" s="294">
        <v>0</v>
      </c>
      <c r="Q67" s="294">
        <v>0</v>
      </c>
      <c r="R67" s="294">
        <v>0</v>
      </c>
      <c r="S67" s="294">
        <v>0</v>
      </c>
      <c r="T67" s="294">
        <v>7071</v>
      </c>
      <c r="U67" s="294">
        <v>1000</v>
      </c>
      <c r="V67" s="294">
        <v>0</v>
      </c>
      <c r="W67" s="294">
        <v>0</v>
      </c>
      <c r="X67" s="294">
        <v>554</v>
      </c>
      <c r="Y67" s="294">
        <v>0</v>
      </c>
      <c r="Z67" s="294">
        <v>0</v>
      </c>
    </row>
    <row r="68" spans="2:26" ht="17.25" customHeight="1" x14ac:dyDescent="0.3">
      <c r="B68" s="172"/>
      <c r="C68" s="171"/>
      <c r="D68" s="172"/>
      <c r="E68" s="244"/>
      <c r="F68" s="244"/>
      <c r="G68" s="244"/>
      <c r="H68" s="247"/>
      <c r="I68" s="247"/>
      <c r="K68" s="284" t="s">
        <v>609</v>
      </c>
      <c r="L68" s="1081" t="s">
        <v>757</v>
      </c>
      <c r="M68" s="1081"/>
      <c r="N68" s="1081"/>
      <c r="O68" s="1081"/>
      <c r="P68" s="294">
        <v>0</v>
      </c>
      <c r="Q68" s="294">
        <v>0</v>
      </c>
      <c r="R68" s="294">
        <v>0</v>
      </c>
      <c r="S68" s="294">
        <v>0</v>
      </c>
      <c r="T68" s="294">
        <v>7071</v>
      </c>
      <c r="U68" s="294">
        <v>1000</v>
      </c>
      <c r="V68" s="294">
        <v>0</v>
      </c>
      <c r="W68" s="294">
        <v>0</v>
      </c>
      <c r="X68" s="294">
        <v>554</v>
      </c>
      <c r="Y68" s="294">
        <v>0</v>
      </c>
      <c r="Z68" s="294">
        <v>0</v>
      </c>
    </row>
    <row r="69" spans="2:26" ht="17.25" customHeight="1" x14ac:dyDescent="0.3">
      <c r="B69" s="172"/>
      <c r="C69" s="171"/>
      <c r="D69" s="172"/>
      <c r="E69" s="244"/>
      <c r="F69" s="244"/>
      <c r="G69" s="244"/>
      <c r="H69" s="247"/>
      <c r="I69" s="247"/>
      <c r="K69" s="284" t="s">
        <v>610</v>
      </c>
      <c r="L69" s="1081" t="s">
        <v>758</v>
      </c>
      <c r="M69" s="1081"/>
      <c r="N69" s="1081"/>
      <c r="O69" s="1081"/>
      <c r="P69" s="294"/>
      <c r="Q69" s="294">
        <v>0</v>
      </c>
      <c r="R69" s="294">
        <v>0</v>
      </c>
      <c r="S69" s="294">
        <v>0</v>
      </c>
      <c r="T69" s="294">
        <v>7071</v>
      </c>
      <c r="U69" s="294">
        <v>1000</v>
      </c>
      <c r="V69" s="294">
        <v>0</v>
      </c>
      <c r="W69" s="294">
        <v>0</v>
      </c>
      <c r="X69" s="294">
        <v>554</v>
      </c>
      <c r="Y69" s="294">
        <v>0</v>
      </c>
      <c r="Z69" s="294">
        <v>0</v>
      </c>
    </row>
    <row r="70" spans="2:26" ht="39.75" customHeight="1" x14ac:dyDescent="0.3">
      <c r="B70" s="172"/>
      <c r="C70" s="171"/>
      <c r="D70" s="172"/>
      <c r="E70" s="244"/>
      <c r="F70" s="244"/>
      <c r="G70" s="244"/>
      <c r="H70" s="247"/>
      <c r="I70" s="247"/>
      <c r="K70" s="284" t="s">
        <v>759</v>
      </c>
      <c r="L70" s="1081" t="s">
        <v>760</v>
      </c>
      <c r="M70" s="1081"/>
      <c r="N70" s="1081"/>
      <c r="O70" s="1081"/>
      <c r="P70" s="294"/>
      <c r="Q70" s="294">
        <v>0</v>
      </c>
      <c r="R70" s="294">
        <v>0</v>
      </c>
      <c r="S70" s="294">
        <v>0</v>
      </c>
      <c r="T70" s="294">
        <v>7071</v>
      </c>
      <c r="U70" s="294">
        <v>1000</v>
      </c>
      <c r="V70" s="294">
        <v>0</v>
      </c>
      <c r="W70" s="294">
        <v>0</v>
      </c>
      <c r="X70" s="294">
        <v>554</v>
      </c>
      <c r="Y70" s="294">
        <v>0</v>
      </c>
      <c r="Z70" s="294">
        <v>0</v>
      </c>
    </row>
    <row r="71" spans="2:26" ht="16.5" customHeight="1" x14ac:dyDescent="0.3">
      <c r="B71" s="172"/>
      <c r="C71" s="171"/>
      <c r="D71" s="172"/>
      <c r="E71" s="244"/>
      <c r="F71" s="244"/>
      <c r="G71" s="244"/>
      <c r="H71" s="247"/>
      <c r="I71" s="247"/>
      <c r="K71" s="284" t="s">
        <v>612</v>
      </c>
      <c r="L71" s="1081" t="s">
        <v>796</v>
      </c>
      <c r="M71" s="1081"/>
      <c r="N71" s="1081"/>
      <c r="O71" s="1081"/>
      <c r="P71" s="294"/>
      <c r="Q71" s="294">
        <v>0</v>
      </c>
      <c r="R71" s="294">
        <v>0</v>
      </c>
      <c r="S71" s="294">
        <v>0</v>
      </c>
      <c r="T71" s="294">
        <v>7071</v>
      </c>
      <c r="U71" s="294">
        <v>1000</v>
      </c>
      <c r="V71" s="294">
        <v>0</v>
      </c>
      <c r="W71" s="294">
        <v>0</v>
      </c>
      <c r="X71" s="294">
        <v>554</v>
      </c>
      <c r="Y71" s="294">
        <v>0</v>
      </c>
      <c r="Z71" s="294">
        <v>0</v>
      </c>
    </row>
    <row r="72" spans="2:26" ht="18.75" customHeight="1" x14ac:dyDescent="0.3">
      <c r="B72" s="172"/>
      <c r="C72" s="171"/>
      <c r="D72" s="172"/>
      <c r="E72" s="244"/>
      <c r="F72" s="244"/>
      <c r="G72" s="244"/>
      <c r="H72" s="247"/>
      <c r="I72" s="247"/>
      <c r="K72" s="284" t="s">
        <v>613</v>
      </c>
      <c r="L72" s="1081" t="s">
        <v>66</v>
      </c>
      <c r="M72" s="1081"/>
      <c r="N72" s="1081"/>
      <c r="O72" s="1081"/>
      <c r="P72" s="294"/>
      <c r="Q72" s="294">
        <v>0</v>
      </c>
      <c r="R72" s="294">
        <v>0</v>
      </c>
      <c r="S72" s="294">
        <v>0</v>
      </c>
      <c r="T72" s="294">
        <v>7071</v>
      </c>
      <c r="U72" s="294">
        <v>1000</v>
      </c>
      <c r="V72" s="294">
        <v>0</v>
      </c>
      <c r="W72" s="294">
        <v>0</v>
      </c>
      <c r="X72" s="294">
        <v>554</v>
      </c>
      <c r="Y72" s="294">
        <v>0</v>
      </c>
      <c r="Z72" s="294">
        <v>0</v>
      </c>
    </row>
    <row r="73" spans="2:26" ht="21.75" customHeight="1" x14ac:dyDescent="0.3">
      <c r="B73" s="172"/>
      <c r="C73" s="171"/>
      <c r="D73" s="172"/>
      <c r="E73" s="244"/>
      <c r="F73" s="244"/>
      <c r="G73" s="244"/>
      <c r="H73" s="247"/>
      <c r="I73" s="247"/>
      <c r="K73" s="284" t="s">
        <v>761</v>
      </c>
      <c r="L73" s="1081" t="s">
        <v>67</v>
      </c>
      <c r="M73" s="1081"/>
      <c r="N73" s="1081"/>
      <c r="O73" s="1081"/>
      <c r="P73" s="294">
        <v>96.1</v>
      </c>
      <c r="Q73" s="294">
        <v>2.3678115606366728</v>
      </c>
      <c r="R73" s="294">
        <v>78.045436850145364</v>
      </c>
      <c r="S73" s="294">
        <v>2.3678115606366728</v>
      </c>
      <c r="T73" s="294">
        <v>7071</v>
      </c>
      <c r="U73" s="294">
        <v>1000</v>
      </c>
      <c r="V73" s="294">
        <v>16.742795545261913</v>
      </c>
      <c r="W73" s="294">
        <v>2.3678115606366728</v>
      </c>
      <c r="X73" s="294">
        <v>554</v>
      </c>
      <c r="Y73" s="294">
        <v>1.3117676045927167</v>
      </c>
      <c r="Z73" s="294">
        <v>2.3678115606366728</v>
      </c>
    </row>
    <row r="74" spans="2:26" ht="33.75" customHeight="1" x14ac:dyDescent="0.3">
      <c r="B74" s="172"/>
      <c r="C74" s="171"/>
      <c r="D74" s="172"/>
      <c r="E74" s="244"/>
      <c r="F74" s="244"/>
      <c r="G74" s="244"/>
      <c r="H74" s="247"/>
      <c r="I74" s="247"/>
      <c r="K74" s="284" t="s">
        <v>614</v>
      </c>
      <c r="L74" s="1081" t="s">
        <v>762</v>
      </c>
      <c r="M74" s="1081"/>
      <c r="N74" s="1081"/>
      <c r="O74" s="1081"/>
      <c r="P74" s="294">
        <v>2390.5387599999999</v>
      </c>
      <c r="Q74" s="294">
        <v>58.900575567929828</v>
      </c>
      <c r="R74" s="294">
        <v>1941.4218712945349</v>
      </c>
      <c r="S74" s="294">
        <v>58.900575567929828</v>
      </c>
      <c r="T74" s="294">
        <v>7071</v>
      </c>
      <c r="U74" s="294">
        <v>1000</v>
      </c>
      <c r="V74" s="294">
        <v>416.48596984083184</v>
      </c>
      <c r="W74" s="294">
        <v>58.900575567929835</v>
      </c>
      <c r="X74" s="294">
        <v>554</v>
      </c>
      <c r="Y74" s="294">
        <v>32.630918864633124</v>
      </c>
      <c r="Z74" s="294">
        <v>58.900575567929828</v>
      </c>
    </row>
    <row r="75" spans="2:26" ht="18.75" customHeight="1" x14ac:dyDescent="0.3">
      <c r="B75" s="172"/>
      <c r="C75" s="171"/>
      <c r="D75" s="172"/>
      <c r="E75" s="244"/>
      <c r="F75" s="244"/>
      <c r="G75" s="244"/>
      <c r="H75" s="247"/>
      <c r="I75" s="247"/>
      <c r="K75" s="284" t="s">
        <v>616</v>
      </c>
      <c r="L75" s="1081" t="s">
        <v>763</v>
      </c>
      <c r="M75" s="1081"/>
      <c r="N75" s="1081"/>
      <c r="O75" s="1081"/>
      <c r="P75" s="294">
        <v>13.17999999999995</v>
      </c>
      <c r="Q75" s="294">
        <v>0.32474252205193788</v>
      </c>
      <c r="R75" s="294">
        <v>10.703838269353923</v>
      </c>
      <c r="S75" s="294">
        <v>0.32474252205193788</v>
      </c>
      <c r="T75" s="294">
        <v>7071</v>
      </c>
      <c r="U75" s="294">
        <v>1000</v>
      </c>
      <c r="V75" s="294">
        <v>2.2962543734292526</v>
      </c>
      <c r="W75" s="294">
        <v>0.32474252205193788</v>
      </c>
      <c r="X75" s="294">
        <v>554</v>
      </c>
      <c r="Y75" s="294">
        <v>0.17990735721677359</v>
      </c>
      <c r="Z75" s="294">
        <v>0.32474252205193793</v>
      </c>
    </row>
    <row r="76" spans="2:26" ht="18.75" customHeight="1" x14ac:dyDescent="0.3">
      <c r="B76" s="172"/>
      <c r="C76" s="171"/>
      <c r="D76" s="172"/>
      <c r="E76" s="244"/>
      <c r="F76" s="244"/>
      <c r="G76" s="244"/>
      <c r="H76" s="247"/>
      <c r="I76" s="247"/>
      <c r="K76" s="284" t="s">
        <v>618</v>
      </c>
      <c r="L76" s="1081" t="s">
        <v>50</v>
      </c>
      <c r="M76" s="1081"/>
      <c r="N76" s="1081"/>
      <c r="O76" s="1081"/>
      <c r="P76" s="294">
        <v>10.78</v>
      </c>
      <c r="Q76" s="294">
        <v>0.26560883063125212</v>
      </c>
      <c r="R76" s="294">
        <v>8.7547326664367002</v>
      </c>
      <c r="S76" s="294">
        <v>0.26560883063125212</v>
      </c>
      <c r="T76" s="294">
        <v>7071</v>
      </c>
      <c r="U76" s="294">
        <v>1000</v>
      </c>
      <c r="V76" s="294">
        <v>1.8781200413935837</v>
      </c>
      <c r="W76" s="294">
        <v>0.26560883063125212</v>
      </c>
      <c r="X76" s="294">
        <v>554</v>
      </c>
      <c r="Y76" s="294">
        <v>0.14714729216971367</v>
      </c>
      <c r="Z76" s="294">
        <v>0.26560883063125212</v>
      </c>
    </row>
    <row r="77" spans="2:26" ht="19.5" customHeight="1" x14ac:dyDescent="0.3">
      <c r="B77" s="172"/>
      <c r="C77" s="171"/>
      <c r="D77" s="172"/>
      <c r="E77" s="244"/>
      <c r="F77" s="244"/>
      <c r="G77" s="244"/>
      <c r="H77" s="247"/>
      <c r="I77" s="247"/>
      <c r="K77" s="284" t="s">
        <v>619</v>
      </c>
      <c r="L77" s="1081" t="s">
        <v>763</v>
      </c>
      <c r="M77" s="1081"/>
      <c r="N77" s="1081"/>
      <c r="O77" s="1081"/>
      <c r="P77" s="294">
        <v>2.3999999999999506</v>
      </c>
      <c r="Q77" s="294">
        <v>5.9133691420685718E-2</v>
      </c>
      <c r="R77" s="294">
        <v>1.949105602917222</v>
      </c>
      <c r="S77" s="294">
        <v>5.9133691420685718E-2</v>
      </c>
      <c r="T77" s="294">
        <v>7071</v>
      </c>
      <c r="U77" s="294">
        <v>1000</v>
      </c>
      <c r="V77" s="294">
        <v>0.41813433203566869</v>
      </c>
      <c r="W77" s="294">
        <v>5.9133691420685711E-2</v>
      </c>
      <c r="X77" s="294">
        <v>554</v>
      </c>
      <c r="Y77" s="294">
        <v>3.2760065047059889E-2</v>
      </c>
      <c r="Z77" s="294">
        <v>5.9133691420685718E-2</v>
      </c>
    </row>
    <row r="78" spans="2:26" ht="18.75" customHeight="1" x14ac:dyDescent="0.3">
      <c r="B78" s="172"/>
      <c r="C78" s="171"/>
      <c r="D78" s="172"/>
      <c r="E78" s="244"/>
      <c r="F78" s="244"/>
      <c r="G78" s="244"/>
      <c r="H78" s="247"/>
      <c r="I78" s="247"/>
      <c r="K78" s="284" t="s">
        <v>621</v>
      </c>
      <c r="L78" s="1081" t="s">
        <v>764</v>
      </c>
      <c r="M78" s="1081"/>
      <c r="N78" s="1081"/>
      <c r="O78" s="1081"/>
      <c r="P78" s="294">
        <v>595.85601373105601</v>
      </c>
      <c r="Q78" s="294">
        <v>14.681319019638693</v>
      </c>
      <c r="R78" s="294">
        <v>483.91095620631097</v>
      </c>
      <c r="S78" s="294">
        <v>14.681319019638693</v>
      </c>
      <c r="T78" s="294">
        <v>7071</v>
      </c>
      <c r="U78" s="294">
        <v>1000</v>
      </c>
      <c r="V78" s="294">
        <v>103.8116067878652</v>
      </c>
      <c r="W78" s="294">
        <v>14.681319019638693</v>
      </c>
      <c r="X78" s="294">
        <v>554</v>
      </c>
      <c r="Y78" s="294">
        <v>8.1334507368798352</v>
      </c>
      <c r="Z78" s="294">
        <v>14.681319019638691</v>
      </c>
    </row>
    <row r="79" spans="2:26" ht="30" customHeight="1" x14ac:dyDescent="0.3">
      <c r="B79" s="172"/>
      <c r="C79" s="171"/>
      <c r="D79" s="172"/>
      <c r="E79" s="244"/>
      <c r="F79" s="244"/>
      <c r="G79" s="244"/>
      <c r="H79" s="247"/>
      <c r="I79" s="247"/>
      <c r="K79" s="284" t="s">
        <v>623</v>
      </c>
      <c r="L79" s="1081" t="s">
        <v>767</v>
      </c>
      <c r="M79" s="1081"/>
      <c r="N79" s="1081"/>
      <c r="O79" s="1081"/>
      <c r="P79" s="294">
        <v>489.07960451070596</v>
      </c>
      <c r="Q79" s="294">
        <v>12.050451005536539</v>
      </c>
      <c r="R79" s="294">
        <v>397.19491559348984</v>
      </c>
      <c r="S79" s="294">
        <v>12.050451005536539</v>
      </c>
      <c r="T79" s="294">
        <v>7071</v>
      </c>
      <c r="U79" s="294">
        <v>1000</v>
      </c>
      <c r="V79" s="294">
        <v>85.208739060148872</v>
      </c>
      <c r="W79" s="294">
        <v>12.050451005536541</v>
      </c>
      <c r="X79" s="294">
        <v>554</v>
      </c>
      <c r="Y79" s="294">
        <v>6.6759498570672422</v>
      </c>
      <c r="Z79" s="294">
        <v>12.050451005536539</v>
      </c>
    </row>
    <row r="80" spans="2:26" ht="18.75" customHeight="1" x14ac:dyDescent="0.3">
      <c r="B80" s="172"/>
      <c r="C80" s="171"/>
      <c r="D80" s="172"/>
      <c r="E80" s="244"/>
      <c r="F80" s="244"/>
      <c r="G80" s="244"/>
      <c r="H80" s="247"/>
      <c r="I80" s="247"/>
      <c r="K80" s="284" t="s">
        <v>625</v>
      </c>
      <c r="L80" s="1081" t="s">
        <v>627</v>
      </c>
      <c r="M80" s="1081"/>
      <c r="N80" s="1081"/>
      <c r="O80" s="1081"/>
      <c r="P80" s="294">
        <v>106.77640922035008</v>
      </c>
      <c r="Q80" s="294">
        <v>2.6308680141021554</v>
      </c>
      <c r="R80" s="294">
        <v>86.716040612821146</v>
      </c>
      <c r="S80" s="294">
        <v>2.6308680141021554</v>
      </c>
      <c r="T80" s="294">
        <v>7071</v>
      </c>
      <c r="U80" s="294">
        <v>1000</v>
      </c>
      <c r="V80" s="294">
        <v>18.60286772771634</v>
      </c>
      <c r="W80" s="294">
        <v>2.6308680141021554</v>
      </c>
      <c r="X80" s="294">
        <v>554</v>
      </c>
      <c r="Y80" s="294">
        <v>1.4575008798125941</v>
      </c>
      <c r="Z80" s="294">
        <v>2.6308680141021554</v>
      </c>
    </row>
    <row r="81" spans="2:27" ht="20.25" customHeight="1" x14ac:dyDescent="0.3">
      <c r="B81" s="172"/>
      <c r="C81" s="171"/>
      <c r="D81" s="172"/>
      <c r="E81" s="244"/>
      <c r="F81" s="244"/>
      <c r="G81" s="244"/>
      <c r="H81" s="247"/>
      <c r="I81" s="247"/>
      <c r="K81" s="284" t="s">
        <v>765</v>
      </c>
      <c r="L81" s="1081" t="s">
        <v>766</v>
      </c>
      <c r="M81" s="1081"/>
      <c r="N81" s="1081"/>
      <c r="O81" s="1081"/>
      <c r="P81" s="294">
        <v>296.05444530867157</v>
      </c>
      <c r="Q81" s="294">
        <v>7.294496755252343</v>
      </c>
      <c r="R81" s="294">
        <v>240.43390754987246</v>
      </c>
      <c r="S81" s="294">
        <v>7.294496755252343</v>
      </c>
      <c r="T81" s="294">
        <v>7071</v>
      </c>
      <c r="U81" s="294">
        <v>1000</v>
      </c>
      <c r="V81" s="294">
        <v>51.579386556389316</v>
      </c>
      <c r="W81" s="294">
        <v>7.294496755252343</v>
      </c>
      <c r="X81" s="294">
        <v>554</v>
      </c>
      <c r="Y81" s="294">
        <v>4.0411512024097975</v>
      </c>
      <c r="Z81" s="294">
        <v>7.2944967552523421</v>
      </c>
    </row>
    <row r="82" spans="2:27" ht="31.5" customHeight="1" x14ac:dyDescent="0.3">
      <c r="B82" s="172"/>
      <c r="C82" s="171"/>
      <c r="D82" s="172"/>
      <c r="E82" s="244"/>
      <c r="F82" s="244"/>
      <c r="G82" s="244"/>
      <c r="H82" s="247"/>
      <c r="I82" s="247"/>
      <c r="K82" s="284" t="s">
        <v>629</v>
      </c>
      <c r="L82" s="1081" t="s">
        <v>767</v>
      </c>
      <c r="M82" s="1081"/>
      <c r="N82" s="1081"/>
      <c r="O82" s="1081"/>
      <c r="P82" s="294">
        <v>240.408731402619</v>
      </c>
      <c r="Q82" s="294">
        <v>5.9234398906672006</v>
      </c>
      <c r="R82" s="294">
        <v>195.24250223628161</v>
      </c>
      <c r="S82" s="294">
        <v>5.9234398906672006</v>
      </c>
      <c r="T82" s="294">
        <v>7071</v>
      </c>
      <c r="U82" s="294">
        <v>1000</v>
      </c>
      <c r="V82" s="294">
        <v>41.884643466907775</v>
      </c>
      <c r="W82" s="294">
        <v>5.9234398906672006</v>
      </c>
      <c r="X82" s="294">
        <v>554</v>
      </c>
      <c r="Y82" s="294">
        <v>3.2815856994296291</v>
      </c>
      <c r="Z82" s="294">
        <v>5.9234398906672006</v>
      </c>
    </row>
    <row r="83" spans="2:27" ht="18.75" customHeight="1" x14ac:dyDescent="0.3">
      <c r="B83" s="172"/>
      <c r="C83" s="171"/>
      <c r="D83" s="172"/>
      <c r="E83" s="244"/>
      <c r="F83" s="244"/>
      <c r="G83" s="244"/>
      <c r="H83" s="247"/>
      <c r="I83" s="247"/>
      <c r="K83" s="284" t="s">
        <v>630</v>
      </c>
      <c r="L83" s="1081" t="s">
        <v>627</v>
      </c>
      <c r="M83" s="1081"/>
      <c r="N83" s="1081"/>
      <c r="O83" s="1081"/>
      <c r="P83" s="294">
        <v>55.645713906052585</v>
      </c>
      <c r="Q83" s="294">
        <v>1.3710568645851422</v>
      </c>
      <c r="R83" s="294">
        <v>45.19140531359087</v>
      </c>
      <c r="S83" s="294">
        <v>1.3710568645851422</v>
      </c>
      <c r="T83" s="294">
        <v>7071</v>
      </c>
      <c r="U83" s="294">
        <v>1000</v>
      </c>
      <c r="V83" s="294">
        <v>9.6947430894815412</v>
      </c>
      <c r="W83" s="294">
        <v>1.3710568645851422</v>
      </c>
      <c r="X83" s="294">
        <v>554</v>
      </c>
      <c r="Y83" s="294">
        <v>0.75956550298016878</v>
      </c>
      <c r="Z83" s="294">
        <v>1.3710568645851422</v>
      </c>
    </row>
    <row r="84" spans="2:27" ht="18.75" customHeight="1" x14ac:dyDescent="0.3">
      <c r="B84" s="172"/>
      <c r="C84" s="171"/>
      <c r="D84" s="172"/>
      <c r="E84" s="244"/>
      <c r="F84" s="244"/>
      <c r="G84" s="244"/>
      <c r="H84" s="247"/>
      <c r="I84" s="247"/>
      <c r="K84" s="284" t="s">
        <v>768</v>
      </c>
      <c r="L84" s="1081" t="s">
        <v>769</v>
      </c>
      <c r="M84" s="1081"/>
      <c r="N84" s="1081"/>
      <c r="O84" s="1081"/>
      <c r="P84" s="294">
        <v>0</v>
      </c>
      <c r="Q84" s="294">
        <v>0</v>
      </c>
      <c r="R84" s="294">
        <v>0</v>
      </c>
      <c r="S84" s="294">
        <v>0</v>
      </c>
      <c r="T84" s="294">
        <v>7071</v>
      </c>
      <c r="U84" s="294">
        <v>1000</v>
      </c>
      <c r="V84" s="294">
        <v>0</v>
      </c>
      <c r="W84" s="294">
        <v>0</v>
      </c>
      <c r="X84" s="294">
        <v>554</v>
      </c>
      <c r="Y84" s="294">
        <v>0</v>
      </c>
      <c r="Z84" s="294">
        <v>0</v>
      </c>
    </row>
    <row r="85" spans="2:27" ht="28.5" customHeight="1" x14ac:dyDescent="0.3">
      <c r="B85" s="172"/>
      <c r="C85" s="171"/>
      <c r="D85" s="172"/>
      <c r="E85" s="244"/>
      <c r="F85" s="244"/>
      <c r="G85" s="244"/>
      <c r="H85" s="247"/>
      <c r="I85" s="247"/>
      <c r="K85" s="284" t="s">
        <v>633</v>
      </c>
      <c r="L85" s="1081" t="s">
        <v>767</v>
      </c>
      <c r="M85" s="1081"/>
      <c r="N85" s="1081"/>
      <c r="O85" s="1081"/>
      <c r="P85" s="294">
        <v>0</v>
      </c>
      <c r="Q85" s="294">
        <v>0</v>
      </c>
      <c r="R85" s="294">
        <v>0</v>
      </c>
      <c r="S85" s="294">
        <v>0</v>
      </c>
      <c r="T85" s="294">
        <v>7071</v>
      </c>
      <c r="U85" s="294">
        <v>1000</v>
      </c>
      <c r="V85" s="294">
        <v>0</v>
      </c>
      <c r="W85" s="294">
        <v>0</v>
      </c>
      <c r="X85" s="294">
        <v>554</v>
      </c>
      <c r="Y85" s="294">
        <v>0</v>
      </c>
      <c r="Z85" s="294">
        <v>0</v>
      </c>
    </row>
    <row r="86" spans="2:27" ht="21.75" customHeight="1" x14ac:dyDescent="0.3">
      <c r="B86" s="172"/>
      <c r="C86" s="171"/>
      <c r="D86" s="172"/>
      <c r="E86" s="244"/>
      <c r="F86" s="244"/>
      <c r="G86" s="244"/>
      <c r="H86" s="149"/>
      <c r="I86" s="149"/>
      <c r="K86" s="284" t="s">
        <v>634</v>
      </c>
      <c r="L86" s="1081" t="s">
        <v>627</v>
      </c>
      <c r="M86" s="1081"/>
      <c r="N86" s="1081"/>
      <c r="O86" s="1081"/>
      <c r="P86" s="294">
        <v>0</v>
      </c>
      <c r="Q86" s="294">
        <v>0</v>
      </c>
      <c r="R86" s="294">
        <v>0</v>
      </c>
      <c r="S86" s="294">
        <v>0</v>
      </c>
      <c r="T86" s="294">
        <v>7071</v>
      </c>
      <c r="U86" s="294">
        <v>1000</v>
      </c>
      <c r="V86" s="294">
        <v>0</v>
      </c>
      <c r="W86" s="294">
        <v>0</v>
      </c>
      <c r="X86" s="294">
        <v>554</v>
      </c>
      <c r="Y86" s="294">
        <v>0</v>
      </c>
      <c r="Z86" s="294">
        <v>0</v>
      </c>
    </row>
    <row r="87" spans="2:27" ht="18.75" customHeight="1" x14ac:dyDescent="0.3">
      <c r="B87" s="172"/>
      <c r="C87" s="171"/>
      <c r="D87" s="172"/>
      <c r="E87" s="244"/>
      <c r="F87" s="244"/>
      <c r="G87" s="244"/>
      <c r="H87" s="149"/>
      <c r="I87" s="149"/>
      <c r="K87" s="284" t="s">
        <v>770</v>
      </c>
      <c r="L87" s="1081" t="s">
        <v>12</v>
      </c>
      <c r="M87" s="1081"/>
      <c r="N87" s="1081"/>
      <c r="O87" s="1081"/>
      <c r="P87" s="294"/>
      <c r="Q87" s="294">
        <v>0</v>
      </c>
      <c r="R87" s="294">
        <v>0</v>
      </c>
      <c r="S87" s="294">
        <v>0</v>
      </c>
      <c r="T87" s="294">
        <v>7071</v>
      </c>
      <c r="U87" s="294">
        <v>1000</v>
      </c>
      <c r="V87" s="294">
        <v>0</v>
      </c>
      <c r="W87" s="294">
        <v>0</v>
      </c>
      <c r="X87" s="294">
        <v>554</v>
      </c>
      <c r="Y87" s="294">
        <v>0</v>
      </c>
      <c r="Z87" s="294">
        <v>0</v>
      </c>
    </row>
    <row r="88" spans="2:27" ht="18.75" customHeight="1" x14ac:dyDescent="0.3">
      <c r="B88" s="172"/>
      <c r="C88" s="171"/>
      <c r="D88" s="172"/>
      <c r="E88" s="244"/>
      <c r="F88" s="244"/>
      <c r="G88" s="244"/>
      <c r="H88" s="149"/>
      <c r="I88" s="149"/>
      <c r="K88" s="284" t="s">
        <v>771</v>
      </c>
      <c r="L88" s="1081" t="s">
        <v>772</v>
      </c>
      <c r="M88" s="1081"/>
      <c r="N88" s="1081"/>
      <c r="O88" s="1081"/>
      <c r="P88" s="294">
        <v>3391.7292190397275</v>
      </c>
      <c r="Q88" s="294">
        <v>83.568945425509469</v>
      </c>
      <c r="R88" s="294">
        <v>2754.5160101702177</v>
      </c>
      <c r="S88" s="294">
        <v>83.568945425509469</v>
      </c>
      <c r="T88" s="294">
        <v>7071</v>
      </c>
      <c r="U88" s="294">
        <v>1000</v>
      </c>
      <c r="V88" s="294">
        <v>590.91601310377746</v>
      </c>
      <c r="W88" s="294">
        <v>83.568945425509469</v>
      </c>
      <c r="X88" s="294">
        <v>554</v>
      </c>
      <c r="Y88" s="294">
        <v>46.297195765732248</v>
      </c>
      <c r="Z88" s="294">
        <v>83.568945425509469</v>
      </c>
    </row>
    <row r="89" spans="2:27" ht="18.75" customHeight="1" x14ac:dyDescent="0.3">
      <c r="B89" s="172"/>
      <c r="C89" s="171"/>
      <c r="D89" s="172"/>
      <c r="E89" s="244"/>
      <c r="F89" s="244"/>
      <c r="G89" s="244"/>
      <c r="H89" s="149"/>
      <c r="I89" s="149"/>
      <c r="K89" s="284" t="s">
        <v>773</v>
      </c>
      <c r="L89" s="1081" t="s">
        <v>797</v>
      </c>
      <c r="M89" s="1081"/>
      <c r="N89" s="1081"/>
      <c r="O89" s="1081"/>
      <c r="P89" s="294"/>
      <c r="Q89" s="294">
        <v>0</v>
      </c>
      <c r="R89" s="294">
        <v>0</v>
      </c>
      <c r="S89" s="294">
        <v>0</v>
      </c>
      <c r="T89" s="294">
        <v>7071</v>
      </c>
      <c r="U89" s="294">
        <v>1000</v>
      </c>
      <c r="V89" s="294">
        <v>0</v>
      </c>
      <c r="W89" s="294">
        <v>0</v>
      </c>
      <c r="X89" s="294">
        <v>554</v>
      </c>
      <c r="Y89" s="294">
        <v>0</v>
      </c>
      <c r="Z89" s="294">
        <v>0</v>
      </c>
    </row>
    <row r="90" spans="2:27" ht="20.25" customHeight="1" x14ac:dyDescent="0.3">
      <c r="B90" s="172"/>
      <c r="C90" s="171"/>
      <c r="D90" s="172"/>
      <c r="E90" s="244"/>
      <c r="F90" s="372"/>
      <c r="G90" s="244"/>
      <c r="H90" s="149"/>
      <c r="I90" s="149"/>
      <c r="K90" s="284" t="s">
        <v>774</v>
      </c>
      <c r="L90" s="1081" t="s">
        <v>775</v>
      </c>
      <c r="M90" s="1081"/>
      <c r="N90" s="1081"/>
      <c r="O90" s="1081"/>
      <c r="P90" s="294">
        <v>0</v>
      </c>
      <c r="Q90" s="294">
        <v>0</v>
      </c>
      <c r="R90" s="294">
        <v>0</v>
      </c>
      <c r="S90" s="294">
        <v>0</v>
      </c>
      <c r="T90" s="294">
        <v>7071</v>
      </c>
      <c r="U90" s="294">
        <v>1000</v>
      </c>
      <c r="V90" s="294">
        <v>0</v>
      </c>
      <c r="W90" s="294">
        <v>0</v>
      </c>
      <c r="X90" s="294">
        <v>554</v>
      </c>
      <c r="Y90" s="294">
        <v>0</v>
      </c>
      <c r="Z90" s="294">
        <v>0</v>
      </c>
    </row>
    <row r="91" spans="2:27" ht="18.75" customHeight="1" x14ac:dyDescent="0.3">
      <c r="B91" s="172"/>
      <c r="C91" s="171"/>
      <c r="D91" s="172"/>
      <c r="E91" s="244"/>
      <c r="F91" s="244"/>
      <c r="G91" s="244"/>
      <c r="H91" s="149"/>
      <c r="I91" s="149"/>
      <c r="K91" s="284" t="s">
        <v>639</v>
      </c>
      <c r="L91" s="1081" t="s">
        <v>640</v>
      </c>
      <c r="M91" s="1081"/>
      <c r="N91" s="1081"/>
      <c r="O91" s="1081"/>
      <c r="P91" s="294">
        <v>0</v>
      </c>
      <c r="Q91" s="294">
        <v>0</v>
      </c>
      <c r="R91" s="294">
        <v>0</v>
      </c>
      <c r="S91" s="294">
        <v>0</v>
      </c>
      <c r="T91" s="294">
        <v>7071</v>
      </c>
      <c r="U91" s="294">
        <v>1000</v>
      </c>
      <c r="V91" s="294">
        <v>0</v>
      </c>
      <c r="W91" s="294">
        <v>0</v>
      </c>
      <c r="X91" s="294">
        <v>554</v>
      </c>
      <c r="Y91" s="294">
        <v>0</v>
      </c>
      <c r="Z91" s="294">
        <v>0</v>
      </c>
    </row>
    <row r="92" spans="2:27" ht="21" customHeight="1" x14ac:dyDescent="0.3">
      <c r="B92" s="172"/>
      <c r="C92" s="171"/>
      <c r="D92" s="172"/>
      <c r="E92" s="244"/>
      <c r="F92" s="244"/>
      <c r="G92" s="244"/>
      <c r="H92" s="247"/>
      <c r="I92" s="247"/>
      <c r="K92" s="284" t="s">
        <v>642</v>
      </c>
      <c r="L92" s="1081" t="s">
        <v>776</v>
      </c>
      <c r="M92" s="1081"/>
      <c r="N92" s="1081"/>
      <c r="O92" s="1081"/>
      <c r="P92" s="294"/>
      <c r="Q92" s="294">
        <v>0</v>
      </c>
      <c r="R92" s="294">
        <v>0</v>
      </c>
      <c r="S92" s="294">
        <v>0</v>
      </c>
      <c r="T92" s="294">
        <v>7071</v>
      </c>
      <c r="U92" s="294">
        <v>1000</v>
      </c>
      <c r="V92" s="294">
        <v>0</v>
      </c>
      <c r="W92" s="294">
        <v>0</v>
      </c>
      <c r="X92" s="294">
        <v>554</v>
      </c>
      <c r="Y92" s="294">
        <v>0</v>
      </c>
      <c r="Z92" s="294">
        <v>0</v>
      </c>
    </row>
    <row r="93" spans="2:27" ht="18.75" customHeight="1" x14ac:dyDescent="0.3">
      <c r="B93" s="172"/>
      <c r="C93" s="171"/>
      <c r="D93" s="172"/>
      <c r="E93" s="244"/>
      <c r="F93" s="244"/>
      <c r="G93" s="244"/>
      <c r="H93" s="247"/>
      <c r="I93" s="247"/>
      <c r="K93" s="284" t="s">
        <v>644</v>
      </c>
      <c r="L93" s="1081" t="s">
        <v>647</v>
      </c>
      <c r="M93" s="1081"/>
      <c r="N93" s="1081"/>
      <c r="O93" s="1081"/>
      <c r="P93" s="294">
        <v>0</v>
      </c>
      <c r="Q93" s="294">
        <v>0</v>
      </c>
      <c r="R93" s="294">
        <v>0</v>
      </c>
      <c r="S93" s="294">
        <v>0</v>
      </c>
      <c r="T93" s="294">
        <v>7071</v>
      </c>
      <c r="U93" s="294">
        <v>1000</v>
      </c>
      <c r="V93" s="294">
        <v>0</v>
      </c>
      <c r="W93" s="294">
        <v>0</v>
      </c>
      <c r="X93" s="294">
        <v>554</v>
      </c>
      <c r="Y93" s="294">
        <v>0</v>
      </c>
      <c r="Z93" s="294">
        <v>0</v>
      </c>
    </row>
    <row r="94" spans="2:27" ht="35.25" customHeight="1" x14ac:dyDescent="0.3">
      <c r="B94" s="172"/>
      <c r="C94" s="171"/>
      <c r="D94" s="172"/>
      <c r="E94" s="196"/>
      <c r="F94" s="244"/>
      <c r="G94" s="244"/>
      <c r="H94" s="149"/>
      <c r="I94" s="149"/>
      <c r="K94" s="284" t="s">
        <v>646</v>
      </c>
      <c r="L94" s="1081" t="s">
        <v>777</v>
      </c>
      <c r="M94" s="1081"/>
      <c r="N94" s="1081"/>
      <c r="O94" s="1081"/>
      <c r="P94" s="294">
        <v>0</v>
      </c>
      <c r="Q94" s="294">
        <v>0</v>
      </c>
      <c r="R94" s="294">
        <v>0</v>
      </c>
      <c r="S94" s="294">
        <v>0</v>
      </c>
      <c r="T94" s="294">
        <v>7071</v>
      </c>
      <c r="U94" s="294">
        <v>1000</v>
      </c>
      <c r="V94" s="294">
        <v>0</v>
      </c>
      <c r="W94" s="294">
        <v>0</v>
      </c>
      <c r="X94" s="294">
        <v>554</v>
      </c>
      <c r="Y94" s="294">
        <v>0</v>
      </c>
      <c r="Z94" s="294">
        <v>0</v>
      </c>
    </row>
    <row r="95" spans="2:27" ht="18.75" customHeight="1" x14ac:dyDescent="0.3">
      <c r="B95" s="172"/>
      <c r="C95" s="171"/>
      <c r="D95" s="172"/>
      <c r="E95" s="196"/>
      <c r="F95" s="244"/>
      <c r="G95" s="244"/>
      <c r="H95" s="149"/>
      <c r="I95" s="149"/>
      <c r="K95" s="284" t="s">
        <v>778</v>
      </c>
      <c r="L95" s="1081" t="s">
        <v>779</v>
      </c>
      <c r="M95" s="1081"/>
      <c r="N95" s="1081"/>
      <c r="O95" s="1081"/>
      <c r="P95" s="294">
        <v>3391.7292190397275</v>
      </c>
      <c r="Q95" s="294">
        <v>83.568945425509469</v>
      </c>
      <c r="R95" s="294">
        <v>2754.5160101702177</v>
      </c>
      <c r="S95" s="294">
        <v>83.568945425509469</v>
      </c>
      <c r="T95" s="294">
        <v>7071</v>
      </c>
      <c r="U95" s="294">
        <v>1000</v>
      </c>
      <c r="V95" s="294">
        <v>590.91601310377746</v>
      </c>
      <c r="W95" s="294">
        <v>83.568945425509469</v>
      </c>
      <c r="X95" s="294">
        <v>554</v>
      </c>
      <c r="Y95" s="294">
        <v>46.297195765732248</v>
      </c>
      <c r="Z95" s="294">
        <v>83.568945425509469</v>
      </c>
      <c r="AA95" s="53"/>
    </row>
    <row r="96" spans="2:27" ht="18" x14ac:dyDescent="0.3">
      <c r="B96" s="172"/>
      <c r="C96" s="171"/>
      <c r="D96" s="172"/>
      <c r="E96" s="196"/>
      <c r="F96" s="244"/>
      <c r="G96" s="244"/>
      <c r="H96" s="149"/>
      <c r="I96" s="149"/>
      <c r="K96" s="284" t="s">
        <v>780</v>
      </c>
      <c r="L96" s="1081" t="s">
        <v>781</v>
      </c>
      <c r="M96" s="1081"/>
      <c r="N96" s="1081"/>
      <c r="O96" s="1081"/>
      <c r="P96" s="294"/>
      <c r="Q96" s="294">
        <v>0</v>
      </c>
      <c r="R96" s="294">
        <v>0</v>
      </c>
      <c r="S96" s="294">
        <v>83.568945425509469</v>
      </c>
      <c r="T96" s="294"/>
      <c r="U96" s="294"/>
      <c r="V96" s="294">
        <v>0</v>
      </c>
      <c r="W96" s="294">
        <v>83.568945425509469</v>
      </c>
      <c r="X96" s="294"/>
      <c r="Y96" s="294">
        <v>0</v>
      </c>
      <c r="Z96" s="294">
        <v>83.568945425509469</v>
      </c>
    </row>
    <row r="97" spans="2:27" ht="18" x14ac:dyDescent="0.3">
      <c r="B97" s="172"/>
      <c r="C97" s="171"/>
      <c r="D97" s="172"/>
      <c r="E97" s="196"/>
      <c r="F97" s="244"/>
      <c r="G97" s="244"/>
      <c r="H97" s="149"/>
      <c r="I97" s="256"/>
      <c r="K97" s="284" t="s">
        <v>782</v>
      </c>
      <c r="L97" s="1081" t="s">
        <v>783</v>
      </c>
      <c r="M97" s="1081"/>
      <c r="N97" s="1081"/>
      <c r="O97" s="1081"/>
      <c r="P97" s="294"/>
      <c r="Q97" s="294">
        <v>0</v>
      </c>
      <c r="R97" s="294">
        <v>0</v>
      </c>
      <c r="S97" s="294">
        <v>0</v>
      </c>
      <c r="T97" s="294"/>
      <c r="U97" s="294"/>
      <c r="V97" s="294">
        <v>0</v>
      </c>
      <c r="W97" s="294">
        <v>0</v>
      </c>
      <c r="X97" s="294"/>
      <c r="Y97" s="294">
        <v>0</v>
      </c>
      <c r="Z97" s="294">
        <v>0</v>
      </c>
    </row>
    <row r="98" spans="2:27" ht="15.6" x14ac:dyDescent="0.3">
      <c r="K98" s="284" t="s">
        <v>784</v>
      </c>
      <c r="L98" s="1081" t="s">
        <v>785</v>
      </c>
      <c r="M98" s="1081"/>
      <c r="N98" s="1081"/>
      <c r="O98" s="1081"/>
      <c r="P98" s="294">
        <v>3391.7292190397275</v>
      </c>
      <c r="Q98" s="294">
        <v>83.568945425509469</v>
      </c>
      <c r="R98" s="294">
        <v>2754.5160101702177</v>
      </c>
      <c r="S98" s="294">
        <v>83.568945425509469</v>
      </c>
      <c r="T98" s="294"/>
      <c r="U98" s="294"/>
      <c r="V98" s="294">
        <v>590.91601310377746</v>
      </c>
      <c r="W98" s="294">
        <v>83.568945425509469</v>
      </c>
      <c r="X98" s="294"/>
      <c r="Y98" s="294">
        <v>46.297195765732248</v>
      </c>
      <c r="Z98" s="294">
        <v>83.568945425509469</v>
      </c>
      <c r="AA98" s="53"/>
    </row>
    <row r="99" spans="2:27" ht="15.6" x14ac:dyDescent="0.3">
      <c r="K99" s="284" t="s">
        <v>786</v>
      </c>
      <c r="L99" s="1081" t="s">
        <v>787</v>
      </c>
      <c r="M99" s="1081"/>
      <c r="N99" s="1081"/>
      <c r="O99" s="1081"/>
      <c r="P99" s="294"/>
      <c r="Q99" s="294">
        <v>0</v>
      </c>
      <c r="R99" s="294">
        <v>0</v>
      </c>
      <c r="S99" s="294">
        <v>0</v>
      </c>
      <c r="T99" s="294"/>
      <c r="U99" s="294"/>
      <c r="V99" s="294">
        <v>0</v>
      </c>
      <c r="W99" s="294">
        <v>0</v>
      </c>
      <c r="X99" s="294"/>
      <c r="Y99" s="294">
        <v>0</v>
      </c>
      <c r="Z99" s="294">
        <v>0</v>
      </c>
    </row>
    <row r="100" spans="2:27" ht="15.6" x14ac:dyDescent="0.3">
      <c r="K100" s="284" t="s">
        <v>788</v>
      </c>
      <c r="L100" s="1081" t="s">
        <v>789</v>
      </c>
      <c r="M100" s="1081"/>
      <c r="N100" s="1081"/>
      <c r="O100" s="1081"/>
      <c r="P100" s="294"/>
      <c r="Q100" s="294">
        <v>0</v>
      </c>
      <c r="R100" s="294">
        <v>0</v>
      </c>
      <c r="S100" s="294">
        <v>0</v>
      </c>
      <c r="T100" s="294"/>
      <c r="U100" s="294"/>
      <c r="V100" s="294">
        <v>0</v>
      </c>
      <c r="W100" s="294">
        <v>0</v>
      </c>
      <c r="X100" s="294"/>
      <c r="Y100" s="294">
        <v>0</v>
      </c>
      <c r="Z100" s="294">
        <v>0</v>
      </c>
    </row>
    <row r="101" spans="2:27" ht="15.6" x14ac:dyDescent="0.3">
      <c r="K101" s="284" t="s">
        <v>790</v>
      </c>
      <c r="L101" s="1081" t="s">
        <v>791</v>
      </c>
      <c r="M101" s="1081"/>
      <c r="N101" s="1081"/>
      <c r="O101" s="1081"/>
      <c r="P101" s="294">
        <v>40586</v>
      </c>
      <c r="Q101" s="294"/>
      <c r="R101" s="294">
        <v>32961</v>
      </c>
      <c r="S101" s="294"/>
      <c r="T101" s="294"/>
      <c r="U101" s="294"/>
      <c r="V101" s="294">
        <v>7071</v>
      </c>
      <c r="W101" s="294"/>
      <c r="X101" s="294"/>
      <c r="Y101" s="294">
        <v>554</v>
      </c>
      <c r="Z101" s="294"/>
    </row>
    <row r="102" spans="2:27" ht="15.6" x14ac:dyDescent="0.3">
      <c r="K102" s="284" t="s">
        <v>792</v>
      </c>
      <c r="L102" s="1081" t="s">
        <v>793</v>
      </c>
      <c r="M102" s="1081"/>
      <c r="N102" s="1081"/>
      <c r="O102" s="1081"/>
      <c r="P102" s="294"/>
      <c r="Q102" s="294">
        <v>0</v>
      </c>
      <c r="R102" s="294">
        <v>0</v>
      </c>
      <c r="S102" s="294">
        <v>0</v>
      </c>
      <c r="T102" s="294"/>
      <c r="U102" s="294"/>
      <c r="V102" s="294">
        <v>0</v>
      </c>
      <c r="W102" s="294">
        <v>0</v>
      </c>
      <c r="X102" s="294"/>
      <c r="Y102" s="294">
        <v>0</v>
      </c>
      <c r="Z102" s="294">
        <v>0</v>
      </c>
    </row>
    <row r="103" spans="2:27" ht="15.6" x14ac:dyDescent="0.3">
      <c r="K103" s="284" t="s">
        <v>794</v>
      </c>
      <c r="L103" s="1081" t="s">
        <v>795</v>
      </c>
      <c r="M103" s="1081"/>
      <c r="N103" s="1081"/>
      <c r="O103" s="1081"/>
      <c r="P103" s="284">
        <v>0</v>
      </c>
      <c r="Q103" s="294">
        <v>100.28273451061136</v>
      </c>
      <c r="R103" s="294"/>
      <c r="S103" s="294">
        <v>100.28273451061136</v>
      </c>
      <c r="T103" s="294"/>
      <c r="U103" s="294"/>
      <c r="V103" s="294"/>
      <c r="W103" s="294">
        <v>100.28273451061136</v>
      </c>
      <c r="X103" s="294"/>
      <c r="Y103" s="294"/>
      <c r="Z103" s="294">
        <v>100.28273451061136</v>
      </c>
    </row>
    <row r="104" spans="2:27" ht="15.6" x14ac:dyDescent="0.3">
      <c r="K104" s="170"/>
      <c r="L104" s="170"/>
      <c r="M104" s="170"/>
      <c r="N104" s="170"/>
      <c r="O104" s="170"/>
      <c r="P104" s="170"/>
      <c r="Q104" s="170"/>
      <c r="R104" s="170"/>
      <c r="S104" s="170"/>
      <c r="T104" s="170"/>
      <c r="U104" s="170"/>
      <c r="V104" s="170"/>
      <c r="W104" s="170"/>
      <c r="X104" s="170"/>
      <c r="Y104" s="170"/>
      <c r="Z104" s="170"/>
    </row>
    <row r="105" spans="2:27" ht="33.75" customHeight="1" x14ac:dyDescent="0.3">
      <c r="K105" s="284"/>
      <c r="L105" s="1081" t="s">
        <v>791</v>
      </c>
      <c r="M105" s="1081"/>
      <c r="N105" s="1081"/>
      <c r="O105" s="1081"/>
      <c r="P105" s="388">
        <v>40586</v>
      </c>
      <c r="Q105" s="170"/>
      <c r="R105" s="129"/>
      <c r="S105" s="129"/>
      <c r="T105" s="129"/>
      <c r="U105" s="129"/>
      <c r="V105" s="129"/>
      <c r="W105" s="129"/>
      <c r="X105" s="129"/>
      <c r="Y105" s="129"/>
      <c r="Z105" s="129"/>
    </row>
    <row r="106" spans="2:27" ht="15.6" x14ac:dyDescent="0.3">
      <c r="K106" s="284"/>
      <c r="L106" s="284"/>
      <c r="M106" s="284"/>
      <c r="N106" s="284"/>
      <c r="O106" s="284" t="s">
        <v>13</v>
      </c>
      <c r="P106" s="388">
        <v>32961</v>
      </c>
      <c r="Q106" s="170"/>
      <c r="R106" s="129"/>
      <c r="S106" s="129"/>
      <c r="T106" s="129"/>
      <c r="U106" s="129"/>
      <c r="V106" s="129"/>
      <c r="W106" s="129"/>
      <c r="X106" s="129"/>
      <c r="Y106" s="129"/>
      <c r="Z106" s="129"/>
    </row>
    <row r="107" spans="2:27" ht="15.6" x14ac:dyDescent="0.3">
      <c r="K107" s="284"/>
      <c r="L107" s="284"/>
      <c r="M107" s="284"/>
      <c r="N107" s="284"/>
      <c r="O107" s="284" t="s">
        <v>725</v>
      </c>
      <c r="P107" s="388">
        <v>7071</v>
      </c>
      <c r="Q107" s="170"/>
      <c r="R107" s="129"/>
      <c r="S107" s="129"/>
      <c r="T107" s="129"/>
      <c r="U107" s="129"/>
      <c r="V107" s="129"/>
      <c r="W107" s="129"/>
      <c r="X107" s="129"/>
      <c r="Y107" s="129"/>
      <c r="Z107" s="129"/>
    </row>
    <row r="108" spans="2:27" ht="15.6" x14ac:dyDescent="0.3">
      <c r="K108" s="284"/>
      <c r="L108" s="284"/>
      <c r="M108" s="284"/>
      <c r="N108" s="284"/>
      <c r="O108" s="284" t="s">
        <v>122</v>
      </c>
      <c r="P108" s="388">
        <v>554</v>
      </c>
      <c r="Q108" s="170"/>
      <c r="R108" s="129"/>
      <c r="S108" s="129"/>
      <c r="T108" s="129"/>
      <c r="U108" s="129"/>
      <c r="V108" s="129"/>
      <c r="W108" s="129"/>
      <c r="X108" s="129"/>
      <c r="Y108" s="129"/>
      <c r="Z108" s="129"/>
    </row>
  </sheetData>
  <mergeCells count="66">
    <mergeCell ref="D7:D8"/>
    <mergeCell ref="E7:I7"/>
    <mergeCell ref="K61:Z61"/>
    <mergeCell ref="Y62:Z62"/>
    <mergeCell ref="E1:G1"/>
    <mergeCell ref="G48:H48"/>
    <mergeCell ref="B45:I45"/>
    <mergeCell ref="G49:H49"/>
    <mergeCell ref="E2:I2"/>
    <mergeCell ref="B4:I4"/>
    <mergeCell ref="B7:B8"/>
    <mergeCell ref="C7:C8"/>
    <mergeCell ref="K62:K63"/>
    <mergeCell ref="L62:O63"/>
    <mergeCell ref="P62:P63"/>
    <mergeCell ref="F61:F62"/>
    <mergeCell ref="F57:G57"/>
    <mergeCell ref="B61:B62"/>
    <mergeCell ref="C61:C62"/>
    <mergeCell ref="D61:D62"/>
    <mergeCell ref="E61:E62"/>
    <mergeCell ref="G61:G62"/>
    <mergeCell ref="Q62:Q63"/>
    <mergeCell ref="R62:S62"/>
    <mergeCell ref="V62:W62"/>
    <mergeCell ref="L68:O68"/>
    <mergeCell ref="L69:O69"/>
    <mergeCell ref="L70:O70"/>
    <mergeCell ref="L64:O64"/>
    <mergeCell ref="L65:O65"/>
    <mergeCell ref="L66:O66"/>
    <mergeCell ref="L67:O67"/>
    <mergeCell ref="L71:O71"/>
    <mergeCell ref="L72:O72"/>
    <mergeCell ref="L73:O73"/>
    <mergeCell ref="L74:O74"/>
    <mergeCell ref="L75:O75"/>
    <mergeCell ref="L76:O76"/>
    <mergeCell ref="L77:O77"/>
    <mergeCell ref="L78:O78"/>
    <mergeCell ref="L79:O79"/>
    <mergeCell ref="L80:O80"/>
    <mergeCell ref="L81:O81"/>
    <mergeCell ref="L82:O82"/>
    <mergeCell ref="L83:O83"/>
    <mergeCell ref="L84:O84"/>
    <mergeCell ref="L85:O85"/>
    <mergeCell ref="L86:O86"/>
    <mergeCell ref="L87:O87"/>
    <mergeCell ref="L88:O88"/>
    <mergeCell ref="L89:O89"/>
    <mergeCell ref="L90:O90"/>
    <mergeCell ref="L91:O91"/>
    <mergeCell ref="L92:O92"/>
    <mergeCell ref="L93:O93"/>
    <mergeCell ref="L94:O94"/>
    <mergeCell ref="L95:O95"/>
    <mergeCell ref="L96:O96"/>
    <mergeCell ref="L97:O97"/>
    <mergeCell ref="L105:O105"/>
    <mergeCell ref="L98:O98"/>
    <mergeCell ref="L99:O99"/>
    <mergeCell ref="L100:O100"/>
    <mergeCell ref="L101:O101"/>
    <mergeCell ref="L102:O102"/>
    <mergeCell ref="L103:O103"/>
  </mergeCells>
  <phoneticPr fontId="37" type="noConversion"/>
  <pageMargins left="0.78740157480314965" right="0.78740157480314965" top="1.1811023622047245" bottom="0.39370078740157483" header="0.27559055118110237" footer="0.43307086614173229"/>
  <pageSetup paperSize="8" scale="47" orientation="landscape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2:R49"/>
  <sheetViews>
    <sheetView zoomScale="82" zoomScaleNormal="82" workbookViewId="0">
      <selection activeCell="A2" sqref="A2:R49"/>
    </sheetView>
  </sheetViews>
  <sheetFormatPr defaultRowHeight="13.2" x14ac:dyDescent="0.25"/>
  <cols>
    <col min="2" max="2" width="55" customWidth="1"/>
    <col min="6" max="6" width="18.109375" customWidth="1"/>
    <col min="7" max="7" width="17.44140625" customWidth="1"/>
    <col min="8" max="8" width="19.109375" customWidth="1"/>
    <col min="9" max="9" width="17.44140625" customWidth="1"/>
    <col min="10" max="10" width="20" customWidth="1"/>
    <col min="11" max="11" width="20.109375" customWidth="1"/>
    <col min="12" max="12" width="18.6640625" customWidth="1"/>
    <col min="13" max="13" width="18.33203125" customWidth="1"/>
    <col min="14" max="14" width="16.44140625" customWidth="1"/>
    <col min="15" max="15" width="20.88671875" customWidth="1"/>
    <col min="16" max="16" width="19.33203125" customWidth="1"/>
    <col min="17" max="17" width="16.44140625" customWidth="1"/>
    <col min="18" max="18" width="22.109375" customWidth="1"/>
    <col min="19" max="19" width="14.109375" customWidth="1"/>
  </cols>
  <sheetData>
    <row r="2" spans="1:18" ht="34.5" customHeight="1" x14ac:dyDescent="0.25">
      <c r="A2" s="1100" t="s">
        <v>851</v>
      </c>
      <c r="B2" s="1100"/>
      <c r="C2" s="1100"/>
      <c r="D2" s="1100"/>
      <c r="E2" s="1100"/>
      <c r="F2" s="1100"/>
      <c r="G2" s="1100"/>
      <c r="H2" s="1100"/>
      <c r="I2" s="1100"/>
      <c r="J2" s="1100"/>
      <c r="K2" s="1100"/>
      <c r="L2" s="1100"/>
      <c r="M2" s="1100"/>
      <c r="N2" s="1100"/>
      <c r="O2" s="1100"/>
      <c r="P2" s="1100"/>
      <c r="Q2" s="1100"/>
      <c r="R2" s="1100"/>
    </row>
    <row r="4" spans="1:18" ht="41.25" customHeight="1" x14ac:dyDescent="0.25">
      <c r="A4" s="1101" t="s">
        <v>753</v>
      </c>
      <c r="B4" s="1101" t="s">
        <v>752</v>
      </c>
      <c r="C4" s="1101"/>
      <c r="D4" s="1101"/>
      <c r="E4" s="1101"/>
      <c r="F4" s="1101" t="s">
        <v>802</v>
      </c>
      <c r="G4" s="1101"/>
      <c r="H4" s="1101" t="s">
        <v>807</v>
      </c>
      <c r="I4" s="1101"/>
      <c r="J4" s="1101" t="s">
        <v>802</v>
      </c>
      <c r="K4" s="1101"/>
      <c r="L4" s="1101" t="s">
        <v>807</v>
      </c>
      <c r="M4" s="1101"/>
      <c r="N4" s="1101" t="s">
        <v>802</v>
      </c>
      <c r="O4" s="1101"/>
      <c r="P4" s="1101" t="s">
        <v>807</v>
      </c>
      <c r="Q4" s="1101"/>
      <c r="R4" s="1102" t="s">
        <v>806</v>
      </c>
    </row>
    <row r="5" spans="1:18" ht="41.25" customHeight="1" x14ac:dyDescent="0.25">
      <c r="A5" s="1101"/>
      <c r="B5" s="1101"/>
      <c r="C5" s="1101"/>
      <c r="D5" s="1101"/>
      <c r="E5" s="1101"/>
      <c r="F5" s="1105" t="s">
        <v>861</v>
      </c>
      <c r="G5" s="1105"/>
      <c r="H5" s="1107" t="s">
        <v>862</v>
      </c>
      <c r="I5" s="1108"/>
      <c r="J5" s="1105" t="s">
        <v>860</v>
      </c>
      <c r="K5" s="1105"/>
      <c r="L5" s="1101" t="s">
        <v>815</v>
      </c>
      <c r="M5" s="1101"/>
      <c r="N5" s="1105" t="s">
        <v>859</v>
      </c>
      <c r="O5" s="1105"/>
      <c r="P5" s="1101" t="s">
        <v>816</v>
      </c>
      <c r="Q5" s="1101"/>
      <c r="R5" s="1103"/>
    </row>
    <row r="6" spans="1:18" ht="15.6" x14ac:dyDescent="0.25">
      <c r="A6" s="1101"/>
      <c r="B6" s="1101"/>
      <c r="C6" s="1101"/>
      <c r="D6" s="1101"/>
      <c r="E6" s="1101"/>
      <c r="F6" s="332" t="s">
        <v>751</v>
      </c>
      <c r="G6" s="332" t="s">
        <v>724</v>
      </c>
      <c r="H6" s="332" t="s">
        <v>751</v>
      </c>
      <c r="I6" s="332" t="s">
        <v>724</v>
      </c>
      <c r="J6" s="332" t="s">
        <v>751</v>
      </c>
      <c r="K6" s="332" t="s">
        <v>724</v>
      </c>
      <c r="L6" s="332" t="s">
        <v>751</v>
      </c>
      <c r="M6" s="332" t="s">
        <v>724</v>
      </c>
      <c r="N6" s="332" t="s">
        <v>751</v>
      </c>
      <c r="O6" s="332" t="s">
        <v>724</v>
      </c>
      <c r="P6" s="332" t="s">
        <v>751</v>
      </c>
      <c r="Q6" s="332" t="s">
        <v>724</v>
      </c>
      <c r="R6" s="1104"/>
    </row>
    <row r="7" spans="1:18" ht="13.8" x14ac:dyDescent="0.25">
      <c r="A7" s="411">
        <v>1</v>
      </c>
      <c r="B7" s="1106">
        <v>2</v>
      </c>
      <c r="C7" s="1106"/>
      <c r="D7" s="1106"/>
      <c r="E7" s="1106"/>
      <c r="F7" s="411"/>
      <c r="G7" s="411"/>
      <c r="H7" s="411"/>
      <c r="I7" s="411"/>
      <c r="J7" s="411"/>
      <c r="K7" s="411"/>
      <c r="L7" s="411"/>
      <c r="M7" s="411"/>
      <c r="N7" s="411"/>
      <c r="O7" s="411"/>
      <c r="P7" s="411"/>
      <c r="Q7" s="411"/>
      <c r="R7" s="411"/>
    </row>
    <row r="8" spans="1:18" s="350" customFormat="1" ht="24" customHeight="1" x14ac:dyDescent="0.35">
      <c r="A8" s="334">
        <v>1</v>
      </c>
      <c r="B8" s="1075" t="s">
        <v>754</v>
      </c>
      <c r="C8" s="1075"/>
      <c r="D8" s="1075"/>
      <c r="E8" s="1075"/>
      <c r="F8" s="410">
        <v>62929.02</v>
      </c>
      <c r="G8" s="410">
        <v>1405.09</v>
      </c>
      <c r="H8" s="410">
        <v>91544.44259320524</v>
      </c>
      <c r="I8" s="410">
        <v>2777.3563482056138</v>
      </c>
      <c r="J8" s="410">
        <v>25254.42</v>
      </c>
      <c r="K8" s="410">
        <v>3606.23</v>
      </c>
      <c r="L8" s="410">
        <v>28725.572217624005</v>
      </c>
      <c r="M8" s="410">
        <v>4062.4483407755629</v>
      </c>
      <c r="N8" s="410">
        <v>3156.17</v>
      </c>
      <c r="O8" s="410">
        <v>6246.41</v>
      </c>
      <c r="P8" s="410">
        <v>3719.16551513578</v>
      </c>
      <c r="Q8" s="410">
        <v>6713.2951536746923</v>
      </c>
      <c r="R8" s="410">
        <v>123989.18032596503</v>
      </c>
    </row>
    <row r="9" spans="1:18" s="350" customFormat="1" ht="24" customHeight="1" x14ac:dyDescent="0.35">
      <c r="A9" s="334" t="s">
        <v>605</v>
      </c>
      <c r="B9" s="1075" t="s">
        <v>755</v>
      </c>
      <c r="C9" s="1075"/>
      <c r="D9" s="1075"/>
      <c r="E9" s="1075"/>
      <c r="F9" s="410">
        <v>52895.94</v>
      </c>
      <c r="G9" s="410">
        <v>1181.07</v>
      </c>
      <c r="H9" s="410">
        <v>69099.666256856755</v>
      </c>
      <c r="I9" s="410">
        <v>2096.4068522452826</v>
      </c>
      <c r="J9" s="410">
        <v>21075.05</v>
      </c>
      <c r="K9" s="410">
        <v>3009.4300000000003</v>
      </c>
      <c r="L9" s="410">
        <v>23910.578331688495</v>
      </c>
      <c r="M9" s="410">
        <v>3381.4988448152308</v>
      </c>
      <c r="N9" s="410">
        <v>2854.62</v>
      </c>
      <c r="O9" s="410">
        <v>5649.61</v>
      </c>
      <c r="P9" s="410">
        <v>3341.9194943737557</v>
      </c>
      <c r="Q9" s="410">
        <v>6032.3456577143597</v>
      </c>
      <c r="R9" s="410">
        <v>96352.164082919</v>
      </c>
    </row>
    <row r="10" spans="1:18" s="350" customFormat="1" ht="24" customHeight="1" x14ac:dyDescent="0.35">
      <c r="A10" s="334" t="s">
        <v>607</v>
      </c>
      <c r="B10" s="1075" t="s">
        <v>756</v>
      </c>
      <c r="C10" s="1075"/>
      <c r="D10" s="1075"/>
      <c r="E10" s="1075"/>
      <c r="F10" s="410">
        <v>49725.05</v>
      </c>
      <c r="G10" s="410">
        <v>1110.27</v>
      </c>
      <c r="H10" s="410">
        <v>60308.740203848443</v>
      </c>
      <c r="I10" s="410">
        <v>1829.6999546084294</v>
      </c>
      <c r="J10" s="410">
        <v>20123.93</v>
      </c>
      <c r="K10" s="410">
        <v>2873.61</v>
      </c>
      <c r="L10" s="410">
        <v>22024.693858498311</v>
      </c>
      <c r="M10" s="410">
        <v>3114.791947178378</v>
      </c>
      <c r="N10" s="410">
        <v>2786</v>
      </c>
      <c r="O10" s="410">
        <v>5513.79</v>
      </c>
      <c r="P10" s="410">
        <v>3194.1638730829391</v>
      </c>
      <c r="Q10" s="410">
        <v>5765.6387600775079</v>
      </c>
      <c r="R10" s="410">
        <v>85527.597935429701</v>
      </c>
    </row>
    <row r="11" spans="1:18" s="350" customFormat="1" ht="24" customHeight="1" x14ac:dyDescent="0.35">
      <c r="A11" s="334"/>
      <c r="B11" s="1075" t="s">
        <v>803</v>
      </c>
      <c r="C11" s="1075"/>
      <c r="D11" s="1075"/>
      <c r="E11" s="1075"/>
      <c r="F11" s="410">
        <v>44371.133892228005</v>
      </c>
      <c r="G11" s="410">
        <v>990.72678311080585</v>
      </c>
      <c r="H11" s="410">
        <v>47943.790327018556</v>
      </c>
      <c r="I11" s="410">
        <v>1454.5611579448</v>
      </c>
      <c r="J11" s="410">
        <v>17957.178373230872</v>
      </c>
      <c r="K11" s="410">
        <v>101.15</v>
      </c>
      <c r="L11" s="410">
        <v>17509.026068185616</v>
      </c>
      <c r="M11" s="410">
        <v>2476.1739595793547</v>
      </c>
      <c r="N11" s="410">
        <v>2486.0302608795205</v>
      </c>
      <c r="O11" s="410">
        <v>4920.1180158416701</v>
      </c>
      <c r="P11" s="410">
        <v>2539.192672311895</v>
      </c>
      <c r="Q11" s="410">
        <v>4583.4002749312194</v>
      </c>
      <c r="R11" s="410">
        <v>67992.009067516061</v>
      </c>
    </row>
    <row r="12" spans="1:18" s="350" customFormat="1" ht="24" customHeight="1" x14ac:dyDescent="0.35">
      <c r="A12" s="334"/>
      <c r="B12" s="1075" t="s">
        <v>804</v>
      </c>
      <c r="C12" s="1075"/>
      <c r="D12" s="1075"/>
      <c r="E12" s="1075"/>
      <c r="F12" s="410">
        <v>1118.5450005724183</v>
      </c>
      <c r="G12" s="410">
        <v>24.97507710470957</v>
      </c>
      <c r="H12" s="410">
        <v>1470.5289048919526</v>
      </c>
      <c r="I12" s="410">
        <v>44.614207848425487</v>
      </c>
      <c r="J12" s="410">
        <v>452.67971160148261</v>
      </c>
      <c r="K12" s="410">
        <v>64.64070119778475</v>
      </c>
      <c r="L12" s="410">
        <v>537.03574027320315</v>
      </c>
      <c r="M12" s="410">
        <v>75.949051092236331</v>
      </c>
      <c r="N12" s="410">
        <v>62.669949484108251</v>
      </c>
      <c r="O12" s="410">
        <v>124.03048843000043</v>
      </c>
      <c r="P12" s="410">
        <v>77.881957063795667</v>
      </c>
      <c r="Q12" s="410">
        <v>140.58114993464923</v>
      </c>
      <c r="R12" s="410">
        <v>2085.4466022289516</v>
      </c>
    </row>
    <row r="13" spans="1:18" s="350" customFormat="1" ht="24" customHeight="1" x14ac:dyDescent="0.35">
      <c r="A13" s="334"/>
      <c r="B13" s="1075" t="s">
        <v>805</v>
      </c>
      <c r="C13" s="1075"/>
      <c r="D13" s="1075"/>
      <c r="E13" s="1075"/>
      <c r="F13" s="410">
        <v>4235.3711071995804</v>
      </c>
      <c r="G13" s="410">
        <v>94.568139784484558</v>
      </c>
      <c r="H13" s="410">
        <v>10894.420971937934</v>
      </c>
      <c r="I13" s="410">
        <v>330.52458881520386</v>
      </c>
      <c r="J13" s="410">
        <v>1714.0719151676453</v>
      </c>
      <c r="K13" s="410">
        <v>2707.8192988022151</v>
      </c>
      <c r="L13" s="410">
        <v>3978.6320500394913</v>
      </c>
      <c r="M13" s="410">
        <v>562.66893650678696</v>
      </c>
      <c r="N13" s="410">
        <v>237.29978963637126</v>
      </c>
      <c r="O13" s="410">
        <v>469.64149572832946</v>
      </c>
      <c r="P13" s="410">
        <v>577.08924370724844</v>
      </c>
      <c r="Q13" s="410">
        <v>1041.6573352116393</v>
      </c>
      <c r="R13" s="410">
        <v>15450.142265684675</v>
      </c>
    </row>
    <row r="14" spans="1:18" s="350" customFormat="1" ht="24" customHeight="1" x14ac:dyDescent="0.35">
      <c r="A14" s="334" t="s">
        <v>609</v>
      </c>
      <c r="B14" s="1075" t="s">
        <v>757</v>
      </c>
      <c r="C14" s="1075"/>
      <c r="D14" s="1075"/>
      <c r="E14" s="1075"/>
      <c r="F14" s="410">
        <v>2922.32</v>
      </c>
      <c r="G14" s="410">
        <v>65.25</v>
      </c>
      <c r="H14" s="410">
        <v>5472.5277227563938</v>
      </c>
      <c r="I14" s="410">
        <v>166.03039115185808</v>
      </c>
      <c r="J14" s="410">
        <v>708.34</v>
      </c>
      <c r="K14" s="410">
        <v>101.15</v>
      </c>
      <c r="L14" s="410">
        <v>1174.0008958347885</v>
      </c>
      <c r="M14" s="410">
        <v>166.03039115185808</v>
      </c>
      <c r="N14" s="410">
        <v>51.11</v>
      </c>
      <c r="O14" s="410">
        <v>101.15</v>
      </c>
      <c r="P14" s="410">
        <v>91.98083669812938</v>
      </c>
      <c r="Q14" s="410">
        <v>166.03039115185808</v>
      </c>
      <c r="R14" s="410">
        <v>6738.5094552893124</v>
      </c>
    </row>
    <row r="15" spans="1:18" s="350" customFormat="1" ht="24" customHeight="1" x14ac:dyDescent="0.35">
      <c r="A15" s="334" t="s">
        <v>610</v>
      </c>
      <c r="B15" s="1075" t="s">
        <v>758</v>
      </c>
      <c r="C15" s="1075"/>
      <c r="D15" s="1075"/>
      <c r="E15" s="1075"/>
      <c r="F15" s="410"/>
      <c r="G15" s="410"/>
      <c r="H15" s="410">
        <v>0</v>
      </c>
      <c r="I15" s="410">
        <v>0</v>
      </c>
      <c r="J15" s="410"/>
      <c r="K15" s="410"/>
      <c r="L15" s="410">
        <v>0</v>
      </c>
      <c r="M15" s="410">
        <v>0</v>
      </c>
      <c r="N15" s="410"/>
      <c r="O15" s="410"/>
      <c r="P15" s="410">
        <v>0</v>
      </c>
      <c r="Q15" s="410">
        <v>0</v>
      </c>
      <c r="R15" s="410">
        <v>0</v>
      </c>
    </row>
    <row r="16" spans="1:18" s="350" customFormat="1" ht="24" customHeight="1" x14ac:dyDescent="0.35">
      <c r="A16" s="334" t="s">
        <v>759</v>
      </c>
      <c r="B16" s="1075" t="s">
        <v>760</v>
      </c>
      <c r="C16" s="1075"/>
      <c r="D16" s="1075"/>
      <c r="E16" s="1075"/>
      <c r="F16" s="410"/>
      <c r="G16" s="410"/>
      <c r="H16" s="410">
        <v>0</v>
      </c>
      <c r="I16" s="410">
        <v>0</v>
      </c>
      <c r="J16" s="410"/>
      <c r="K16" s="410"/>
      <c r="L16" s="410">
        <v>0</v>
      </c>
      <c r="M16" s="410">
        <v>0</v>
      </c>
      <c r="N16" s="410"/>
      <c r="O16" s="410"/>
      <c r="P16" s="410">
        <v>0</v>
      </c>
      <c r="Q16" s="410">
        <v>0</v>
      </c>
      <c r="R16" s="410">
        <v>0</v>
      </c>
    </row>
    <row r="17" spans="1:18" s="350" customFormat="1" ht="24" customHeight="1" x14ac:dyDescent="0.35">
      <c r="A17" s="334" t="s">
        <v>612</v>
      </c>
      <c r="B17" s="1075" t="s">
        <v>796</v>
      </c>
      <c r="C17" s="1075"/>
      <c r="D17" s="1075"/>
      <c r="E17" s="1075"/>
      <c r="F17" s="410"/>
      <c r="G17" s="410"/>
      <c r="H17" s="410">
        <v>0</v>
      </c>
      <c r="I17" s="410">
        <v>0</v>
      </c>
      <c r="J17" s="410"/>
      <c r="K17" s="410"/>
      <c r="L17" s="410">
        <v>0</v>
      </c>
      <c r="M17" s="410">
        <v>0</v>
      </c>
      <c r="N17" s="410"/>
      <c r="O17" s="410"/>
      <c r="P17" s="410">
        <v>0</v>
      </c>
      <c r="Q17" s="410">
        <v>0</v>
      </c>
      <c r="R17" s="410">
        <v>0</v>
      </c>
    </row>
    <row r="18" spans="1:18" s="350" customFormat="1" ht="24" customHeight="1" x14ac:dyDescent="0.35">
      <c r="A18" s="334" t="s">
        <v>613</v>
      </c>
      <c r="B18" s="1075" t="s">
        <v>66</v>
      </c>
      <c r="C18" s="1075"/>
      <c r="D18" s="1075"/>
      <c r="E18" s="1075"/>
      <c r="F18" s="410">
        <v>110.79</v>
      </c>
      <c r="G18" s="410">
        <v>2.4700000000000002</v>
      </c>
      <c r="H18" s="410">
        <v>260.82662542759078</v>
      </c>
      <c r="I18" s="410">
        <v>7.9131890849061248</v>
      </c>
      <c r="J18" s="410">
        <v>22.18</v>
      </c>
      <c r="K18" s="410">
        <v>3.17</v>
      </c>
      <c r="L18" s="410">
        <v>55.954160019371201</v>
      </c>
      <c r="M18" s="410">
        <v>7.9131890849061239</v>
      </c>
      <c r="N18" s="410">
        <v>1.6</v>
      </c>
      <c r="O18" s="410">
        <v>3.17</v>
      </c>
      <c r="P18" s="410">
        <v>4.3839067530379934</v>
      </c>
      <c r="Q18" s="410">
        <v>7.9131890849061248</v>
      </c>
      <c r="R18" s="410">
        <v>321.16469219999999</v>
      </c>
    </row>
    <row r="19" spans="1:18" s="350" customFormat="1" ht="24" customHeight="1" x14ac:dyDescent="0.35">
      <c r="A19" s="334" t="s">
        <v>761</v>
      </c>
      <c r="B19" s="1075" t="s">
        <v>67</v>
      </c>
      <c r="C19" s="1075"/>
      <c r="D19" s="1075"/>
      <c r="E19" s="1075"/>
      <c r="F19" s="410">
        <v>137.78</v>
      </c>
      <c r="G19" s="410">
        <v>3.08</v>
      </c>
      <c r="H19" s="410">
        <v>3057.5717048243237</v>
      </c>
      <c r="I19" s="410">
        <v>92.763317400088695</v>
      </c>
      <c r="J19" s="410">
        <v>220.6</v>
      </c>
      <c r="K19" s="410">
        <v>31.5</v>
      </c>
      <c r="L19" s="410">
        <v>655.9294173360272</v>
      </c>
      <c r="M19" s="410">
        <v>92.763317400088695</v>
      </c>
      <c r="N19" s="410">
        <v>15.91</v>
      </c>
      <c r="O19" s="410">
        <v>31.5</v>
      </c>
      <c r="P19" s="410">
        <v>51.39087783964915</v>
      </c>
      <c r="Q19" s="410">
        <v>92.76331740008871</v>
      </c>
      <c r="R19" s="410">
        <v>3764.8919999999998</v>
      </c>
    </row>
    <row r="20" spans="1:18" s="350" customFormat="1" ht="24" customHeight="1" x14ac:dyDescent="0.35">
      <c r="A20" s="334" t="s">
        <v>614</v>
      </c>
      <c r="B20" s="1075" t="s">
        <v>762</v>
      </c>
      <c r="C20" s="1075"/>
      <c r="D20" s="1075"/>
      <c r="E20" s="1075"/>
      <c r="F20" s="410">
        <v>5240.01</v>
      </c>
      <c r="G20" s="410">
        <v>117</v>
      </c>
      <c r="H20" s="410">
        <v>8595.5311014068884</v>
      </c>
      <c r="I20" s="410">
        <v>260.77883260237519</v>
      </c>
      <c r="J20" s="410">
        <v>1628.59</v>
      </c>
      <c r="K20" s="410">
        <v>232.56</v>
      </c>
      <c r="L20" s="410">
        <v>1843.9671253313952</v>
      </c>
      <c r="M20" s="410">
        <v>260.77883260237525</v>
      </c>
      <c r="N20" s="410">
        <v>117.51</v>
      </c>
      <c r="O20" s="410">
        <v>232.56</v>
      </c>
      <c r="P20" s="410">
        <v>144.47147326171586</v>
      </c>
      <c r="Q20" s="410">
        <v>260.77883260237519</v>
      </c>
      <c r="R20" s="410">
        <v>10583.9697</v>
      </c>
    </row>
    <row r="21" spans="1:18" s="350" customFormat="1" ht="24" customHeight="1" x14ac:dyDescent="0.35">
      <c r="A21" s="334" t="s">
        <v>616</v>
      </c>
      <c r="B21" s="1075" t="s">
        <v>763</v>
      </c>
      <c r="C21" s="1075"/>
      <c r="D21" s="1075"/>
      <c r="E21" s="1075"/>
      <c r="F21" s="410">
        <v>1142.56</v>
      </c>
      <c r="G21" s="410">
        <v>25.51</v>
      </c>
      <c r="H21" s="410">
        <v>4314.6410369538753</v>
      </c>
      <c r="I21" s="410">
        <v>130.90139974375398</v>
      </c>
      <c r="J21" s="410">
        <v>846.68</v>
      </c>
      <c r="K21" s="410">
        <v>120.91</v>
      </c>
      <c r="L21" s="410">
        <v>925.60379758808472</v>
      </c>
      <c r="M21" s="410">
        <v>130.90139974375401</v>
      </c>
      <c r="N21" s="410">
        <v>61.09</v>
      </c>
      <c r="O21" s="410">
        <v>120.91</v>
      </c>
      <c r="P21" s="410">
        <v>72.519375458039733</v>
      </c>
      <c r="Q21" s="410">
        <v>130.90139974375401</v>
      </c>
      <c r="R21" s="410">
        <v>5312.7642099999994</v>
      </c>
    </row>
    <row r="22" spans="1:18" s="350" customFormat="1" ht="24" customHeight="1" x14ac:dyDescent="0.35">
      <c r="A22" s="334" t="s">
        <v>618</v>
      </c>
      <c r="B22" s="1075" t="s">
        <v>50</v>
      </c>
      <c r="C22" s="1075"/>
      <c r="D22" s="1075"/>
      <c r="E22" s="1075"/>
      <c r="F22" s="410">
        <v>806.66</v>
      </c>
      <c r="G22" s="410">
        <v>18.010000000000002</v>
      </c>
      <c r="H22" s="410">
        <v>3099.3296681121569</v>
      </c>
      <c r="I22" s="410">
        <v>94.030207460700737</v>
      </c>
      <c r="J22" s="410">
        <v>597.49</v>
      </c>
      <c r="K22" s="410">
        <v>85.32</v>
      </c>
      <c r="L22" s="410">
        <v>664.88759695461488</v>
      </c>
      <c r="M22" s="410">
        <v>94.030207460700737</v>
      </c>
      <c r="N22" s="410">
        <v>43.11</v>
      </c>
      <c r="O22" s="410">
        <v>85.32</v>
      </c>
      <c r="P22" s="410">
        <v>52.092734933228208</v>
      </c>
      <c r="Q22" s="410">
        <v>94.030207460700737</v>
      </c>
      <c r="R22" s="410">
        <v>3816.31</v>
      </c>
    </row>
    <row r="23" spans="1:18" s="350" customFormat="1" ht="24" customHeight="1" x14ac:dyDescent="0.35">
      <c r="A23" s="334" t="s">
        <v>619</v>
      </c>
      <c r="B23" s="1075" t="s">
        <v>763</v>
      </c>
      <c r="C23" s="1075"/>
      <c r="D23" s="1075"/>
      <c r="E23" s="1075"/>
      <c r="F23" s="410">
        <v>335.9</v>
      </c>
      <c r="G23" s="410">
        <v>7.5</v>
      </c>
      <c r="H23" s="410">
        <v>1215.3113688417186</v>
      </c>
      <c r="I23" s="410">
        <v>36.871192283053261</v>
      </c>
      <c r="J23" s="410">
        <v>249.19</v>
      </c>
      <c r="K23" s="410">
        <v>35.590000000000003</v>
      </c>
      <c r="L23" s="410">
        <v>260.71620063346967</v>
      </c>
      <c r="M23" s="410">
        <v>36.871192283053269</v>
      </c>
      <c r="N23" s="410">
        <v>17.98</v>
      </c>
      <c r="O23" s="410">
        <v>35.590000000000003</v>
      </c>
      <c r="P23" s="410">
        <v>20.426640524811514</v>
      </c>
      <c r="Q23" s="410">
        <v>36.871192283053269</v>
      </c>
      <c r="R23" s="410">
        <v>1496.4542099999999</v>
      </c>
    </row>
    <row r="24" spans="1:18" s="350" customFormat="1" ht="24" customHeight="1" x14ac:dyDescent="0.35">
      <c r="A24" s="334" t="s">
        <v>621</v>
      </c>
      <c r="B24" s="1075" t="s">
        <v>764</v>
      </c>
      <c r="C24" s="1075"/>
      <c r="D24" s="1075"/>
      <c r="E24" s="1075"/>
      <c r="F24" s="410">
        <v>3650.51</v>
      </c>
      <c r="G24" s="410">
        <v>81.510000000000005</v>
      </c>
      <c r="H24" s="410">
        <v>9534.6041979877391</v>
      </c>
      <c r="I24" s="410">
        <v>289.26926361420277</v>
      </c>
      <c r="J24" s="410">
        <v>1704.1000000000001</v>
      </c>
      <c r="K24" s="410">
        <v>243.32999999999998</v>
      </c>
      <c r="L24" s="410">
        <v>2045.4229630160278</v>
      </c>
      <c r="M24" s="410">
        <v>289.26926361420277</v>
      </c>
      <c r="N24" s="410">
        <v>122.95</v>
      </c>
      <c r="O24" s="410">
        <v>243.32999999999998</v>
      </c>
      <c r="P24" s="410">
        <v>160.25517204226833</v>
      </c>
      <c r="Q24" s="410">
        <v>289.26926361420277</v>
      </c>
      <c r="R24" s="410">
        <v>11740.282333046036</v>
      </c>
    </row>
    <row r="25" spans="1:18" s="350" customFormat="1" ht="24" customHeight="1" x14ac:dyDescent="0.35">
      <c r="A25" s="334" t="s">
        <v>623</v>
      </c>
      <c r="B25" s="1075" t="s">
        <v>767</v>
      </c>
      <c r="C25" s="1075"/>
      <c r="D25" s="1075"/>
      <c r="E25" s="1075"/>
      <c r="F25" s="410">
        <v>3321.11</v>
      </c>
      <c r="G25" s="410">
        <v>74.150000000000006</v>
      </c>
      <c r="H25" s="410">
        <v>7820.461624409897</v>
      </c>
      <c r="I25" s="410">
        <v>237.264088601981</v>
      </c>
      <c r="J25" s="410">
        <v>1480.4</v>
      </c>
      <c r="K25" s="410">
        <v>211.39</v>
      </c>
      <c r="L25" s="410">
        <v>1677.6943705046078</v>
      </c>
      <c r="M25" s="410">
        <v>237.264088601981</v>
      </c>
      <c r="N25" s="410">
        <v>106.81</v>
      </c>
      <c r="O25" s="410">
        <v>211.39</v>
      </c>
      <c r="P25" s="410">
        <v>131.44430508549749</v>
      </c>
      <c r="Q25" s="410">
        <v>237.264088601981</v>
      </c>
      <c r="R25" s="410">
        <v>9629.6003000000019</v>
      </c>
    </row>
    <row r="26" spans="1:18" s="350" customFormat="1" ht="24" customHeight="1" x14ac:dyDescent="0.35">
      <c r="A26" s="334" t="s">
        <v>625</v>
      </c>
      <c r="B26" s="1075" t="s">
        <v>627</v>
      </c>
      <c r="C26" s="1075"/>
      <c r="D26" s="1075"/>
      <c r="E26" s="1075"/>
      <c r="F26" s="410">
        <v>329.4</v>
      </c>
      <c r="G26" s="410">
        <v>7.36</v>
      </c>
      <c r="H26" s="410">
        <v>1714.1425735778414</v>
      </c>
      <c r="I26" s="410">
        <v>52.005175012221763</v>
      </c>
      <c r="J26" s="410">
        <v>223.7</v>
      </c>
      <c r="K26" s="410">
        <v>31.94</v>
      </c>
      <c r="L26" s="410">
        <v>367.72859251142006</v>
      </c>
      <c r="M26" s="410">
        <v>52.005175012221763</v>
      </c>
      <c r="N26" s="410">
        <v>16.14</v>
      </c>
      <c r="O26" s="410">
        <v>31.94</v>
      </c>
      <c r="P26" s="410">
        <v>28.810866956770855</v>
      </c>
      <c r="Q26" s="410">
        <v>52.005175012221763</v>
      </c>
      <c r="R26" s="410">
        <v>2110.6820330460323</v>
      </c>
    </row>
    <row r="27" spans="1:18" s="350" customFormat="1" ht="24" customHeight="1" x14ac:dyDescent="0.35">
      <c r="A27" s="334" t="s">
        <v>765</v>
      </c>
      <c r="B27" s="1075" t="s">
        <v>766</v>
      </c>
      <c r="C27" s="1075"/>
      <c r="D27" s="1075"/>
      <c r="E27" s="1075"/>
      <c r="F27" s="410" t="s">
        <v>577</v>
      </c>
      <c r="G27" s="410">
        <v>40.67</v>
      </c>
      <c r="H27" s="410">
        <v>4615.0019439434809</v>
      </c>
      <c r="I27" s="410">
        <v>140.01401486433909</v>
      </c>
      <c r="J27" s="410">
        <v>829.08</v>
      </c>
      <c r="K27" s="410">
        <v>118.39</v>
      </c>
      <c r="L27" s="410">
        <v>990.0390991057418</v>
      </c>
      <c r="M27" s="410">
        <v>140.01401486433912</v>
      </c>
      <c r="N27" s="410">
        <v>59.820000000000007</v>
      </c>
      <c r="O27" s="410">
        <v>118.39</v>
      </c>
      <c r="P27" s="410">
        <v>77.56776423484385</v>
      </c>
      <c r="Q27" s="410">
        <v>140.01401486433909</v>
      </c>
      <c r="R27" s="410">
        <v>5682.6088072840666</v>
      </c>
    </row>
    <row r="28" spans="1:18" s="350" customFormat="1" ht="24" customHeight="1" x14ac:dyDescent="0.35">
      <c r="A28" s="334" t="s">
        <v>629</v>
      </c>
      <c r="B28" s="1075" t="s">
        <v>767</v>
      </c>
      <c r="C28" s="1075"/>
      <c r="D28" s="1075"/>
      <c r="E28" s="1075"/>
      <c r="F28" s="410">
        <v>1705.92</v>
      </c>
      <c r="G28" s="410">
        <v>38.090000000000003</v>
      </c>
      <c r="H28" s="410">
        <v>3844.4335793273544</v>
      </c>
      <c r="I28" s="410">
        <v>116.63582959641255</v>
      </c>
      <c r="J28" s="410">
        <v>694.32</v>
      </c>
      <c r="K28" s="410">
        <v>99.14</v>
      </c>
      <c r="L28" s="410">
        <v>824.73195107623326</v>
      </c>
      <c r="M28" s="410">
        <v>116.63582959641258</v>
      </c>
      <c r="N28" s="410">
        <v>50.09</v>
      </c>
      <c r="O28" s="410">
        <v>99.14</v>
      </c>
      <c r="P28" s="410">
        <v>64.616249596412558</v>
      </c>
      <c r="Q28" s="410">
        <v>116.63582959641255</v>
      </c>
      <c r="R28" s="410">
        <v>4733.7817800000003</v>
      </c>
    </row>
    <row r="29" spans="1:18" s="350" customFormat="1" ht="24" customHeight="1" x14ac:dyDescent="0.35">
      <c r="A29" s="334" t="s">
        <v>630</v>
      </c>
      <c r="B29" s="1075" t="s">
        <v>627</v>
      </c>
      <c r="C29" s="1075"/>
      <c r="D29" s="1075"/>
      <c r="E29" s="1075"/>
      <c r="F29" s="410">
        <v>115.61</v>
      </c>
      <c r="G29" s="410">
        <v>2.58</v>
      </c>
      <c r="H29" s="410">
        <v>770.56836461612716</v>
      </c>
      <c r="I29" s="410">
        <v>23.378185267926554</v>
      </c>
      <c r="J29" s="410">
        <v>134.76</v>
      </c>
      <c r="K29" s="410">
        <v>19.25</v>
      </c>
      <c r="L29" s="410">
        <v>165.30714802950865</v>
      </c>
      <c r="M29" s="410">
        <v>23.378185267926554</v>
      </c>
      <c r="N29" s="410">
        <v>9.73</v>
      </c>
      <c r="O29" s="410">
        <v>19.25</v>
      </c>
      <c r="P29" s="410">
        <v>12.951514638431309</v>
      </c>
      <c r="Q29" s="410">
        <v>23.378185267926554</v>
      </c>
      <c r="R29" s="410">
        <v>948.82702728406707</v>
      </c>
    </row>
    <row r="30" spans="1:18" s="350" customFormat="1" ht="24" customHeight="1" x14ac:dyDescent="0.35">
      <c r="A30" s="334" t="s">
        <v>768</v>
      </c>
      <c r="B30" s="1075" t="s">
        <v>769</v>
      </c>
      <c r="C30" s="1075"/>
      <c r="D30" s="1075"/>
      <c r="E30" s="1075"/>
      <c r="F30" s="410">
        <v>47.03</v>
      </c>
      <c r="G30" s="410">
        <v>1.05</v>
      </c>
      <c r="H30" s="410">
        <v>0</v>
      </c>
      <c r="I30" s="410">
        <v>0</v>
      </c>
      <c r="J30" s="410">
        <v>0</v>
      </c>
      <c r="K30" s="410">
        <v>0</v>
      </c>
      <c r="L30" s="410">
        <v>0</v>
      </c>
      <c r="M30" s="410">
        <v>0</v>
      </c>
      <c r="N30" s="410">
        <v>0</v>
      </c>
      <c r="O30" s="410">
        <v>0</v>
      </c>
      <c r="P30" s="410">
        <v>0</v>
      </c>
      <c r="Q30" s="410">
        <v>0</v>
      </c>
      <c r="R30" s="410">
        <v>0</v>
      </c>
    </row>
    <row r="31" spans="1:18" s="350" customFormat="1" ht="24" customHeight="1" x14ac:dyDescent="0.35">
      <c r="A31" s="334" t="s">
        <v>633</v>
      </c>
      <c r="B31" s="1075" t="s">
        <v>767</v>
      </c>
      <c r="C31" s="1075"/>
      <c r="D31" s="1075"/>
      <c r="E31" s="1075"/>
      <c r="F31" s="410">
        <v>44.79</v>
      </c>
      <c r="G31" s="410">
        <v>1</v>
      </c>
      <c r="H31" s="410">
        <v>0</v>
      </c>
      <c r="I31" s="410">
        <v>0</v>
      </c>
      <c r="J31" s="410">
        <v>0</v>
      </c>
      <c r="K31" s="410">
        <v>0</v>
      </c>
      <c r="L31" s="410">
        <v>0</v>
      </c>
      <c r="M31" s="410">
        <v>0</v>
      </c>
      <c r="N31" s="410">
        <v>0</v>
      </c>
      <c r="O31" s="410">
        <v>0</v>
      </c>
      <c r="P31" s="410">
        <v>0</v>
      </c>
      <c r="Q31" s="410">
        <v>0</v>
      </c>
      <c r="R31" s="410">
        <v>0</v>
      </c>
    </row>
    <row r="32" spans="1:18" s="350" customFormat="1" ht="24" customHeight="1" x14ac:dyDescent="0.35">
      <c r="A32" s="334" t="s">
        <v>634</v>
      </c>
      <c r="B32" s="1075" t="s">
        <v>627</v>
      </c>
      <c r="C32" s="1075"/>
      <c r="D32" s="1075"/>
      <c r="E32" s="1075"/>
      <c r="F32" s="410">
        <v>2.2400000000000002</v>
      </c>
      <c r="G32" s="410">
        <v>0.05</v>
      </c>
      <c r="H32" s="410">
        <v>0</v>
      </c>
      <c r="I32" s="410">
        <v>0</v>
      </c>
      <c r="J32" s="410">
        <v>0</v>
      </c>
      <c r="K32" s="410">
        <v>0</v>
      </c>
      <c r="L32" s="410">
        <v>0</v>
      </c>
      <c r="M32" s="410">
        <v>0</v>
      </c>
      <c r="N32" s="410">
        <v>0</v>
      </c>
      <c r="O32" s="410">
        <v>0</v>
      </c>
      <c r="P32" s="410">
        <v>0</v>
      </c>
      <c r="Q32" s="410">
        <v>0</v>
      </c>
      <c r="R32" s="410">
        <v>0</v>
      </c>
    </row>
    <row r="33" spans="1:18" s="350" customFormat="1" ht="24" customHeight="1" x14ac:dyDescent="0.35">
      <c r="A33" s="334" t="s">
        <v>770</v>
      </c>
      <c r="B33" s="1075" t="s">
        <v>12</v>
      </c>
      <c r="C33" s="1075"/>
      <c r="D33" s="1075"/>
      <c r="E33" s="1075"/>
      <c r="F33" s="410"/>
      <c r="G33" s="410"/>
      <c r="H33" s="410">
        <v>0</v>
      </c>
      <c r="I33" s="410">
        <v>0</v>
      </c>
      <c r="J33" s="410"/>
      <c r="K33" s="410"/>
      <c r="L33" s="410">
        <v>0</v>
      </c>
      <c r="M33" s="410">
        <v>0</v>
      </c>
      <c r="N33" s="410"/>
      <c r="O33" s="410"/>
      <c r="P33" s="410">
        <v>0</v>
      </c>
      <c r="Q33" s="410">
        <v>0</v>
      </c>
      <c r="R33" s="410">
        <v>0</v>
      </c>
    </row>
    <row r="34" spans="1:18" s="350" customFormat="1" ht="24" customHeight="1" x14ac:dyDescent="0.35">
      <c r="A34" s="334" t="s">
        <v>771</v>
      </c>
      <c r="B34" s="1075" t="s">
        <v>772</v>
      </c>
      <c r="C34" s="1075"/>
      <c r="D34" s="1075"/>
      <c r="E34" s="1075"/>
      <c r="F34" s="410">
        <v>64797.58</v>
      </c>
      <c r="G34" s="410">
        <v>1446.81</v>
      </c>
      <c r="H34" s="410">
        <v>96159.444537148724</v>
      </c>
      <c r="I34" s="410">
        <v>2917.3703630699529</v>
      </c>
      <c r="J34" s="410">
        <v>26083.5</v>
      </c>
      <c r="K34" s="410">
        <v>3724.62</v>
      </c>
      <c r="L34" s="410">
        <v>29715.611316729744</v>
      </c>
      <c r="M34" s="410">
        <v>4202.4623556399019</v>
      </c>
      <c r="N34" s="410">
        <v>3215.9900000000002</v>
      </c>
      <c r="O34" s="410">
        <v>6364.8</v>
      </c>
      <c r="P34" s="410">
        <v>3796.7332793706241</v>
      </c>
      <c r="Q34" s="410">
        <v>6853.3091685390327</v>
      </c>
      <c r="R34" s="410">
        <v>129671.7891332491</v>
      </c>
    </row>
    <row r="35" spans="1:18" s="350" customFormat="1" ht="24" customHeight="1" x14ac:dyDescent="0.35">
      <c r="A35" s="334" t="s">
        <v>773</v>
      </c>
      <c r="B35" s="1075" t="s">
        <v>797</v>
      </c>
      <c r="C35" s="1075"/>
      <c r="D35" s="1075"/>
      <c r="E35" s="1075"/>
      <c r="F35" s="410"/>
      <c r="G35" s="410"/>
      <c r="H35" s="410">
        <v>0</v>
      </c>
      <c r="I35" s="410">
        <v>0</v>
      </c>
      <c r="J35" s="410"/>
      <c r="K35" s="410"/>
      <c r="L35" s="410">
        <v>0</v>
      </c>
      <c r="M35" s="410">
        <v>0</v>
      </c>
      <c r="N35" s="410"/>
      <c r="O35" s="410"/>
      <c r="P35" s="410">
        <v>0</v>
      </c>
      <c r="Q35" s="410">
        <v>0</v>
      </c>
      <c r="R35" s="410">
        <v>0</v>
      </c>
    </row>
    <row r="36" spans="1:18" s="350" customFormat="1" ht="24" customHeight="1" x14ac:dyDescent="0.35">
      <c r="A36" s="334" t="s">
        <v>774</v>
      </c>
      <c r="B36" s="1075" t="s">
        <v>775</v>
      </c>
      <c r="C36" s="1075"/>
      <c r="D36" s="1075"/>
      <c r="E36" s="1075"/>
      <c r="F36" s="410"/>
      <c r="G36" s="410"/>
      <c r="H36" s="410">
        <v>3909.693771596963</v>
      </c>
      <c r="I36" s="410">
        <v>118.6157510875569</v>
      </c>
      <c r="J36" s="410">
        <v>1987.45</v>
      </c>
      <c r="K36" s="410">
        <v>283.81</v>
      </c>
      <c r="L36" s="410">
        <v>1269.5547948604385</v>
      </c>
      <c r="M36" s="410">
        <v>179.54388274083419</v>
      </c>
      <c r="N36" s="410">
        <v>143.4</v>
      </c>
      <c r="O36" s="410">
        <v>283.81</v>
      </c>
      <c r="P36" s="410">
        <v>169.16283354259855</v>
      </c>
      <c r="Q36" s="410">
        <v>305.35807498663996</v>
      </c>
      <c r="R36" s="410">
        <v>5348.4114</v>
      </c>
    </row>
    <row r="37" spans="1:18" s="350" customFormat="1" ht="24" customHeight="1" x14ac:dyDescent="0.35">
      <c r="A37" s="334" t="s">
        <v>639</v>
      </c>
      <c r="B37" s="1075" t="s">
        <v>640</v>
      </c>
      <c r="C37" s="1075"/>
      <c r="D37" s="1075"/>
      <c r="E37" s="1075"/>
      <c r="F37" s="410"/>
      <c r="G37" s="410"/>
      <c r="H37" s="410">
        <v>307.20279438321961</v>
      </c>
      <c r="I37" s="410">
        <v>9.3201903577931375</v>
      </c>
      <c r="J37" s="410">
        <v>162.03</v>
      </c>
      <c r="K37" s="410">
        <v>23.14</v>
      </c>
      <c r="L37" s="410">
        <v>99.690762142346074</v>
      </c>
      <c r="M37" s="410">
        <v>14.098537992129272</v>
      </c>
      <c r="N37" s="410">
        <v>11.69</v>
      </c>
      <c r="O37" s="410">
        <v>23.14</v>
      </c>
      <c r="P37" s="410">
        <v>13.357843474434349</v>
      </c>
      <c r="Q37" s="410">
        <v>23.961630820278607</v>
      </c>
      <c r="R37" s="410">
        <v>420.25140000000005</v>
      </c>
    </row>
    <row r="38" spans="1:18" s="350" customFormat="1" ht="24" customHeight="1" x14ac:dyDescent="0.35">
      <c r="A38" s="334" t="s">
        <v>642</v>
      </c>
      <c r="B38" s="1075" t="s">
        <v>776</v>
      </c>
      <c r="C38" s="1075"/>
      <c r="D38" s="1075"/>
      <c r="E38" s="1075"/>
      <c r="F38" s="410"/>
      <c r="G38" s="410"/>
      <c r="H38" s="410">
        <v>0</v>
      </c>
      <c r="I38" s="410">
        <v>0</v>
      </c>
      <c r="J38" s="410"/>
      <c r="K38" s="410"/>
      <c r="L38" s="410">
        <v>0</v>
      </c>
      <c r="M38" s="410">
        <v>0</v>
      </c>
      <c r="N38" s="410"/>
      <c r="O38" s="410"/>
      <c r="P38" s="410">
        <v>0</v>
      </c>
      <c r="Q38" s="410">
        <v>0</v>
      </c>
      <c r="R38" s="410">
        <v>0</v>
      </c>
    </row>
    <row r="39" spans="1:18" s="350" customFormat="1" ht="24" customHeight="1" x14ac:dyDescent="0.35">
      <c r="A39" s="334" t="s">
        <v>644</v>
      </c>
      <c r="B39" s="1075" t="s">
        <v>647</v>
      </c>
      <c r="C39" s="1075"/>
      <c r="D39" s="1075"/>
      <c r="E39" s="1075"/>
      <c r="F39" s="410"/>
      <c r="G39" s="410"/>
      <c r="H39" s="410">
        <v>1706.6821910178867</v>
      </c>
      <c r="I39" s="410">
        <v>51.778835321072982</v>
      </c>
      <c r="J39" s="410">
        <v>900.14</v>
      </c>
      <c r="K39" s="410">
        <v>128.54</v>
      </c>
      <c r="L39" s="410">
        <v>554.22645634636706</v>
      </c>
      <c r="M39" s="410">
        <v>78.380208788907808</v>
      </c>
      <c r="N39" s="410">
        <v>64.95</v>
      </c>
      <c r="O39" s="410">
        <v>128.54</v>
      </c>
      <c r="P39" s="410">
        <v>73.821352635746379</v>
      </c>
      <c r="Q39" s="410">
        <v>133.25153905369382</v>
      </c>
      <c r="R39" s="410">
        <v>2334.73</v>
      </c>
    </row>
    <row r="40" spans="1:18" s="350" customFormat="1" ht="24" customHeight="1" x14ac:dyDescent="0.35">
      <c r="A40" s="334" t="s">
        <v>646</v>
      </c>
      <c r="B40" s="1075" t="s">
        <v>823</v>
      </c>
      <c r="C40" s="1075"/>
      <c r="D40" s="1075"/>
      <c r="E40" s="1075"/>
      <c r="F40" s="410"/>
      <c r="G40" s="410"/>
      <c r="H40" s="410">
        <v>1895.8087861958566</v>
      </c>
      <c r="I40" s="410">
        <v>57.516725408690775</v>
      </c>
      <c r="J40" s="410">
        <v>925.28</v>
      </c>
      <c r="K40" s="410">
        <v>132.13</v>
      </c>
      <c r="L40" s="410">
        <v>615.63757637172546</v>
      </c>
      <c r="M40" s="410">
        <v>87.065135959797118</v>
      </c>
      <c r="N40" s="410">
        <v>66.760000000000005</v>
      </c>
      <c r="O40" s="410">
        <v>132.13</v>
      </c>
      <c r="P40" s="410">
        <v>81.983637432417822</v>
      </c>
      <c r="Q40" s="410">
        <v>148.13490511266755</v>
      </c>
      <c r="R40" s="410">
        <v>2593.4299999999998</v>
      </c>
    </row>
    <row r="41" spans="1:18" s="350" customFormat="1" ht="24" customHeight="1" x14ac:dyDescent="0.35">
      <c r="A41" s="334" t="s">
        <v>778</v>
      </c>
      <c r="B41" s="1075" t="s">
        <v>779</v>
      </c>
      <c r="C41" s="1075"/>
      <c r="D41" s="1075"/>
      <c r="E41" s="1075"/>
      <c r="F41" s="410">
        <v>64797.58</v>
      </c>
      <c r="G41" s="410">
        <v>1446.81</v>
      </c>
      <c r="H41" s="410">
        <v>100069.13830874569</v>
      </c>
      <c r="I41" s="410">
        <v>3035.9861141575102</v>
      </c>
      <c r="J41" s="410">
        <v>28070.95</v>
      </c>
      <c r="K41" s="410">
        <v>4008.43</v>
      </c>
      <c r="L41" s="410">
        <v>30985.166111590188</v>
      </c>
      <c r="M41" s="410">
        <v>4382.0062383807362</v>
      </c>
      <c r="N41" s="410">
        <v>3359.3900000000003</v>
      </c>
      <c r="O41" s="410">
        <v>6648.6100000000006</v>
      </c>
      <c r="P41" s="410">
        <v>3965.8991129132228</v>
      </c>
      <c r="Q41" s="410">
        <v>7158.6526586881273</v>
      </c>
      <c r="R41" s="410">
        <v>135020.20353324912</v>
      </c>
    </row>
    <row r="42" spans="1:18" s="350" customFormat="1" ht="24" customHeight="1" x14ac:dyDescent="0.35">
      <c r="A42" s="334" t="s">
        <v>780</v>
      </c>
      <c r="B42" s="1075" t="s">
        <v>781</v>
      </c>
      <c r="C42" s="1075"/>
      <c r="D42" s="1075"/>
      <c r="E42" s="1075"/>
      <c r="F42" s="410"/>
      <c r="G42" s="410">
        <v>1446.81</v>
      </c>
      <c r="H42" s="410">
        <v>0</v>
      </c>
      <c r="I42" s="410">
        <v>3035.9861141575102</v>
      </c>
      <c r="J42" s="410"/>
      <c r="K42" s="410">
        <v>4008.43</v>
      </c>
      <c r="L42" s="410">
        <v>0</v>
      </c>
      <c r="M42" s="410">
        <v>4382.0062383807362</v>
      </c>
      <c r="N42" s="410"/>
      <c r="O42" s="410">
        <v>6648.61</v>
      </c>
      <c r="P42" s="410">
        <v>0</v>
      </c>
      <c r="Q42" s="410">
        <v>7158.6526586881273</v>
      </c>
      <c r="R42" s="410">
        <v>0</v>
      </c>
    </row>
    <row r="43" spans="1:18" s="350" customFormat="1" ht="24" customHeight="1" x14ac:dyDescent="0.35">
      <c r="A43" s="334" t="s">
        <v>782</v>
      </c>
      <c r="B43" s="1075" t="s">
        <v>783</v>
      </c>
      <c r="C43" s="1075"/>
      <c r="D43" s="1075"/>
      <c r="E43" s="1075"/>
      <c r="F43" s="410"/>
      <c r="G43" s="410">
        <v>1110.27</v>
      </c>
      <c r="H43" s="410">
        <v>60308.740203848443</v>
      </c>
      <c r="I43" s="410">
        <v>1829.6999546084294</v>
      </c>
      <c r="J43" s="410"/>
      <c r="K43" s="410">
        <v>2873.61</v>
      </c>
      <c r="L43" s="410">
        <v>22024.693858498311</v>
      </c>
      <c r="M43" s="410">
        <v>3114.791947178378</v>
      </c>
      <c r="N43" s="410"/>
      <c r="O43" s="410">
        <v>5513.79</v>
      </c>
      <c r="P43" s="410">
        <v>3194.1638730829391</v>
      </c>
      <c r="Q43" s="410">
        <v>5765.6387600775079</v>
      </c>
      <c r="R43" s="410">
        <v>85527.597935429701</v>
      </c>
    </row>
    <row r="44" spans="1:18" s="350" customFormat="1" ht="24" customHeight="1" x14ac:dyDescent="0.35">
      <c r="A44" s="334" t="s">
        <v>784</v>
      </c>
      <c r="B44" s="1075" t="s">
        <v>785</v>
      </c>
      <c r="C44" s="1075"/>
      <c r="D44" s="1075"/>
      <c r="E44" s="1075"/>
      <c r="F44" s="410"/>
      <c r="G44" s="410">
        <v>336.54</v>
      </c>
      <c r="H44" s="410">
        <v>28806.222262916457</v>
      </c>
      <c r="I44" s="410">
        <v>1206.2761595490808</v>
      </c>
      <c r="J44" s="410"/>
      <c r="K44" s="410">
        <v>1134.8199999999997</v>
      </c>
      <c r="L44" s="410">
        <v>6610.5138968937554</v>
      </c>
      <c r="M44" s="410">
        <v>1267.2142912023583</v>
      </c>
      <c r="N44" s="410"/>
      <c r="O44" s="410">
        <v>1134.8200000000006</v>
      </c>
      <c r="P44" s="410">
        <v>587.62027315884268</v>
      </c>
      <c r="Q44" s="410">
        <v>1393.0138986106194</v>
      </c>
      <c r="R44" s="410">
        <v>36004.356432969056</v>
      </c>
    </row>
    <row r="45" spans="1:18" s="350" customFormat="1" ht="24" customHeight="1" x14ac:dyDescent="0.35">
      <c r="A45" s="334" t="s">
        <v>786</v>
      </c>
      <c r="B45" s="1075" t="s">
        <v>787</v>
      </c>
      <c r="C45" s="1075"/>
      <c r="D45" s="1075"/>
      <c r="E45" s="1075"/>
      <c r="F45" s="410"/>
      <c r="G45" s="410">
        <v>76.739999999999995</v>
      </c>
      <c r="H45" s="410">
        <v>60.2670725691436</v>
      </c>
      <c r="I45" s="410">
        <v>60.2670725691436</v>
      </c>
      <c r="J45" s="410"/>
      <c r="K45" s="410">
        <v>71.689165084584246</v>
      </c>
      <c r="L45" s="410">
        <v>71.081412890214722</v>
      </c>
      <c r="M45" s="410">
        <v>71.081412890214722</v>
      </c>
      <c r="N45" s="410"/>
      <c r="O45" s="410">
        <v>82.931469886186733</v>
      </c>
      <c r="P45" s="410">
        <v>80.540724363928874</v>
      </c>
      <c r="Q45" s="410">
        <v>80.540836872145448</v>
      </c>
      <c r="R45" s="410">
        <v>63.344296406995326</v>
      </c>
    </row>
    <row r="46" spans="1:18" s="350" customFormat="1" ht="24" customHeight="1" x14ac:dyDescent="0.35">
      <c r="A46" s="334" t="s">
        <v>788</v>
      </c>
      <c r="B46" s="1075" t="s">
        <v>789</v>
      </c>
      <c r="C46" s="1075"/>
      <c r="D46" s="1075"/>
      <c r="E46" s="1075"/>
      <c r="F46" s="410"/>
      <c r="G46" s="410">
        <v>23.26</v>
      </c>
      <c r="H46" s="410">
        <v>39.7329274308564</v>
      </c>
      <c r="I46" s="410">
        <v>39.7329274308564</v>
      </c>
      <c r="J46" s="410"/>
      <c r="K46" s="410">
        <v>28.310834915415754</v>
      </c>
      <c r="L46" s="410">
        <v>28.918587109785278</v>
      </c>
      <c r="M46" s="410">
        <v>28.918587109785278</v>
      </c>
      <c r="N46" s="410"/>
      <c r="O46" s="410">
        <v>17.068530113813267</v>
      </c>
      <c r="P46" s="410">
        <v>19.459275636071126</v>
      </c>
      <c r="Q46" s="410">
        <v>19.459163127854552</v>
      </c>
      <c r="R46" s="410">
        <v>36.655703593004674</v>
      </c>
    </row>
    <row r="47" spans="1:18" s="350" customFormat="1" ht="24" customHeight="1" x14ac:dyDescent="0.35">
      <c r="A47" s="334" t="s">
        <v>790</v>
      </c>
      <c r="B47" s="1075" t="s">
        <v>791</v>
      </c>
      <c r="C47" s="1075"/>
      <c r="D47" s="1075"/>
      <c r="E47" s="1075"/>
      <c r="F47" s="410">
        <v>44786.45</v>
      </c>
      <c r="G47" s="410"/>
      <c r="H47" s="410">
        <v>32961</v>
      </c>
      <c r="I47" s="410">
        <v>0</v>
      </c>
      <c r="J47" s="410">
        <v>7003</v>
      </c>
      <c r="K47" s="410"/>
      <c r="L47" s="410">
        <v>7071</v>
      </c>
      <c r="M47" s="410">
        <v>0</v>
      </c>
      <c r="N47" s="410">
        <v>505.28</v>
      </c>
      <c r="O47" s="410"/>
      <c r="P47" s="410">
        <v>554</v>
      </c>
      <c r="Q47" s="410">
        <v>0</v>
      </c>
      <c r="R47" s="410">
        <v>40586</v>
      </c>
    </row>
    <row r="48" spans="1:18" s="350" customFormat="1" ht="24" customHeight="1" x14ac:dyDescent="0.35">
      <c r="A48" s="334" t="s">
        <v>792</v>
      </c>
      <c r="B48" s="1075" t="s">
        <v>793</v>
      </c>
      <c r="C48" s="1075"/>
      <c r="D48" s="1075"/>
      <c r="E48" s="1075"/>
      <c r="F48" s="410"/>
      <c r="G48" s="410"/>
      <c r="H48" s="410">
        <v>0</v>
      </c>
      <c r="I48" s="410">
        <v>3643.1933369890126</v>
      </c>
      <c r="J48" s="410"/>
      <c r="K48" s="410"/>
      <c r="L48" s="410">
        <v>0</v>
      </c>
      <c r="M48" s="410">
        <v>0</v>
      </c>
      <c r="N48" s="410"/>
      <c r="O48" s="410"/>
      <c r="P48" s="410">
        <v>0</v>
      </c>
      <c r="Q48" s="410">
        <v>0</v>
      </c>
      <c r="R48" s="410"/>
    </row>
    <row r="49" spans="1:18" s="350" customFormat="1" ht="24" customHeight="1" x14ac:dyDescent="0.35">
      <c r="A49" s="334" t="s">
        <v>794</v>
      </c>
      <c r="B49" s="1075" t="s">
        <v>795</v>
      </c>
      <c r="C49" s="1075"/>
      <c r="D49" s="1075"/>
      <c r="E49" s="1075"/>
      <c r="F49" s="410"/>
      <c r="G49" s="410">
        <v>1736.17</v>
      </c>
      <c r="H49" s="410">
        <v>0</v>
      </c>
      <c r="I49" s="410">
        <v>3643.1933369890121</v>
      </c>
      <c r="J49" s="410"/>
      <c r="K49" s="410">
        <v>4810.12</v>
      </c>
      <c r="L49" s="410">
        <v>0</v>
      </c>
      <c r="M49" s="410">
        <v>5258.4074860568835</v>
      </c>
      <c r="N49" s="410"/>
      <c r="O49" s="410">
        <v>7978.34</v>
      </c>
      <c r="P49" s="410">
        <v>0</v>
      </c>
      <c r="Q49" s="410">
        <v>8590.3751904257515</v>
      </c>
      <c r="R49" s="410">
        <v>3992.1315256467487</v>
      </c>
    </row>
  </sheetData>
  <mergeCells count="59">
    <mergeCell ref="B49:E49"/>
    <mergeCell ref="B46:E46"/>
    <mergeCell ref="B47:E47"/>
    <mergeCell ref="B48:E48"/>
    <mergeCell ref="B37:E37"/>
    <mergeCell ref="B38:E38"/>
    <mergeCell ref="B39:E39"/>
    <mergeCell ref="B43:E43"/>
    <mergeCell ref="B44:E44"/>
    <mergeCell ref="B45:E45"/>
    <mergeCell ref="B40:E40"/>
    <mergeCell ref="B41:E41"/>
    <mergeCell ref="B42:E42"/>
    <mergeCell ref="B34:E34"/>
    <mergeCell ref="B35:E35"/>
    <mergeCell ref="B36:E36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24:E24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3:E23"/>
    <mergeCell ref="B22:E22"/>
    <mergeCell ref="B12:E12"/>
    <mergeCell ref="R4:R6"/>
    <mergeCell ref="B4:E6"/>
    <mergeCell ref="A4:A6"/>
    <mergeCell ref="F5:G5"/>
    <mergeCell ref="B7:E7"/>
    <mergeCell ref="B8:E8"/>
    <mergeCell ref="B9:E9"/>
    <mergeCell ref="B10:E10"/>
    <mergeCell ref="B11:E11"/>
    <mergeCell ref="N5:O5"/>
    <mergeCell ref="P5:Q5"/>
    <mergeCell ref="H5:I5"/>
    <mergeCell ref="J4:K4"/>
    <mergeCell ref="J5:K5"/>
    <mergeCell ref="L5:M5"/>
    <mergeCell ref="A2:R2"/>
    <mergeCell ref="H4:I4"/>
    <mergeCell ref="L4:M4"/>
    <mergeCell ref="P4:Q4"/>
    <mergeCell ref="F4:G4"/>
    <mergeCell ref="N4:O4"/>
  </mergeCells>
  <pageMargins left="0.78740157480314965" right="0.78740157480314965" top="1.1811023622047245" bottom="0.39370078740157483" header="0.31496062992125984" footer="0.31496062992125984"/>
  <pageSetup paperSize="8" scale="3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B1:U52"/>
  <sheetViews>
    <sheetView topLeftCell="B27" workbookViewId="0">
      <selection activeCell="D50" sqref="D50"/>
    </sheetView>
  </sheetViews>
  <sheetFormatPr defaultColWidth="9.109375" defaultRowHeight="13.2" x14ac:dyDescent="0.25"/>
  <cols>
    <col min="1" max="1" width="2.33203125" style="51" customWidth="1"/>
    <col min="2" max="2" width="5.5546875" style="51" customWidth="1"/>
    <col min="3" max="3" width="46.33203125" style="51" customWidth="1"/>
    <col min="4" max="4" width="13.44140625" style="51" customWidth="1"/>
    <col min="5" max="5" width="20.6640625" style="51" customWidth="1"/>
    <col min="6" max="6" width="14" style="51" customWidth="1"/>
    <col min="7" max="7" width="15.44140625" style="51" customWidth="1"/>
    <col min="8" max="8" width="16.6640625" style="51" customWidth="1"/>
    <col min="9" max="10" width="9.109375" style="51"/>
    <col min="11" max="11" width="7.44140625" style="51" customWidth="1"/>
    <col min="12" max="14" width="9.109375" style="51"/>
    <col min="15" max="15" width="28.5546875" style="51" customWidth="1"/>
    <col min="16" max="16" width="17.6640625" style="51" customWidth="1"/>
    <col min="17" max="17" width="13.44140625" style="51" customWidth="1"/>
    <col min="18" max="18" width="14.88671875" style="51" customWidth="1"/>
    <col min="19" max="19" width="13.5546875" style="51" customWidth="1"/>
    <col min="20" max="20" width="15.109375" style="51" customWidth="1"/>
    <col min="21" max="21" width="13.6640625" style="51" customWidth="1"/>
    <col min="22" max="16384" width="9.109375" style="51"/>
  </cols>
  <sheetData>
    <row r="1" spans="2:21" ht="16.8" x14ac:dyDescent="0.3">
      <c r="B1" s="51" t="s">
        <v>577</v>
      </c>
      <c r="E1" s="111" t="s">
        <v>498</v>
      </c>
      <c r="F1" s="109"/>
      <c r="G1" s="110"/>
      <c r="H1" s="110"/>
    </row>
    <row r="2" spans="2:21" ht="33.75" customHeight="1" x14ac:dyDescent="0.25">
      <c r="E2" s="1111" t="s">
        <v>595</v>
      </c>
      <c r="F2" s="1111"/>
      <c r="G2" s="1111"/>
      <c r="H2" s="1111"/>
    </row>
    <row r="4" spans="2:21" ht="70.5" customHeight="1" x14ac:dyDescent="0.3">
      <c r="B4" s="1052" t="s">
        <v>844</v>
      </c>
      <c r="C4" s="1052"/>
      <c r="D4" s="1052"/>
      <c r="E4" s="1052"/>
      <c r="F4" s="1052"/>
      <c r="G4" s="1052"/>
      <c r="H4" s="1052"/>
      <c r="K4" s="1109" t="s">
        <v>851</v>
      </c>
      <c r="L4" s="1109"/>
      <c r="M4" s="1109"/>
      <c r="N4" s="1109"/>
      <c r="O4" s="1109"/>
      <c r="P4" s="1109"/>
      <c r="Q4" s="1109"/>
      <c r="R4" s="1109"/>
      <c r="S4" s="1109"/>
      <c r="T4" s="1109"/>
      <c r="U4" s="1109"/>
    </row>
    <row r="5" spans="2:21" ht="7.5" hidden="1" customHeight="1" x14ac:dyDescent="0.25">
      <c r="K5"/>
      <c r="L5"/>
      <c r="M5"/>
      <c r="N5"/>
      <c r="O5"/>
      <c r="P5"/>
      <c r="Q5"/>
      <c r="R5"/>
      <c r="S5"/>
      <c r="T5"/>
      <c r="U5"/>
    </row>
    <row r="6" spans="2:21" ht="18" hidden="1" x14ac:dyDescent="0.35">
      <c r="B6" s="106"/>
      <c r="C6" s="106"/>
      <c r="D6" s="106"/>
      <c r="E6" s="106"/>
      <c r="F6" s="106"/>
      <c r="G6" s="106"/>
      <c r="H6" s="107" t="s">
        <v>17</v>
      </c>
      <c r="K6"/>
      <c r="L6"/>
      <c r="M6"/>
      <c r="N6"/>
      <c r="O6"/>
      <c r="P6"/>
      <c r="Q6"/>
      <c r="R6"/>
      <c r="S6"/>
      <c r="T6"/>
      <c r="U6"/>
    </row>
    <row r="7" spans="2:21" ht="35.25" customHeight="1" x14ac:dyDescent="0.25">
      <c r="B7" s="1112" t="s">
        <v>407</v>
      </c>
      <c r="C7" s="1112" t="s">
        <v>87</v>
      </c>
      <c r="D7" s="1112" t="s">
        <v>408</v>
      </c>
      <c r="E7" s="1113" t="s">
        <v>499</v>
      </c>
      <c r="F7" s="1113" t="s">
        <v>500</v>
      </c>
      <c r="G7" s="1113"/>
      <c r="H7" s="1113"/>
      <c r="K7" s="1101" t="s">
        <v>753</v>
      </c>
      <c r="L7" s="1101" t="s">
        <v>752</v>
      </c>
      <c r="M7" s="1101"/>
      <c r="N7" s="1101"/>
      <c r="O7" s="1101"/>
      <c r="P7" s="1101" t="s">
        <v>750</v>
      </c>
      <c r="Q7" s="1101"/>
      <c r="R7" s="1101" t="s">
        <v>798</v>
      </c>
      <c r="S7" s="1101"/>
      <c r="T7" s="1101" t="s">
        <v>799</v>
      </c>
      <c r="U7" s="1101"/>
    </row>
    <row r="8" spans="2:21" ht="40.5" customHeight="1" x14ac:dyDescent="0.25">
      <c r="B8" s="1112"/>
      <c r="C8" s="1112"/>
      <c r="D8" s="1112"/>
      <c r="E8" s="1113"/>
      <c r="F8" s="246" t="s">
        <v>173</v>
      </c>
      <c r="G8" s="246" t="s">
        <v>175</v>
      </c>
      <c r="H8" s="246" t="s">
        <v>177</v>
      </c>
      <c r="K8" s="1101"/>
      <c r="L8" s="1101"/>
      <c r="M8" s="1101"/>
      <c r="N8" s="1101"/>
      <c r="O8" s="1101"/>
      <c r="P8" s="333" t="s">
        <v>751</v>
      </c>
      <c r="Q8" s="333" t="s">
        <v>724</v>
      </c>
      <c r="R8" s="333" t="s">
        <v>751</v>
      </c>
      <c r="S8" s="333" t="s">
        <v>724</v>
      </c>
      <c r="T8" s="333" t="s">
        <v>751</v>
      </c>
      <c r="U8" s="333" t="s">
        <v>724</v>
      </c>
    </row>
    <row r="9" spans="2:21" ht="16.5" customHeight="1" x14ac:dyDescent="0.35">
      <c r="B9" s="307" t="s">
        <v>131</v>
      </c>
      <c r="C9" s="308" t="s">
        <v>132</v>
      </c>
      <c r="D9" s="308" t="s">
        <v>133</v>
      </c>
      <c r="E9" s="202" t="s">
        <v>134</v>
      </c>
      <c r="F9" s="202" t="s">
        <v>135</v>
      </c>
      <c r="G9" s="202" t="s">
        <v>136</v>
      </c>
      <c r="H9" s="202" t="s">
        <v>137</v>
      </c>
      <c r="K9" s="335">
        <v>1</v>
      </c>
      <c r="L9" s="1074">
        <v>2</v>
      </c>
      <c r="M9" s="1074"/>
      <c r="N9" s="1074"/>
      <c r="O9" s="1074"/>
      <c r="P9" s="334">
        <v>3</v>
      </c>
      <c r="Q9" s="334">
        <v>4</v>
      </c>
      <c r="R9" s="334">
        <v>5</v>
      </c>
      <c r="S9" s="334">
        <v>6</v>
      </c>
      <c r="T9" s="334">
        <v>7</v>
      </c>
      <c r="U9" s="334">
        <v>8</v>
      </c>
    </row>
    <row r="10" spans="2:21" ht="31.2" x14ac:dyDescent="0.35">
      <c r="B10" s="301" t="s">
        <v>131</v>
      </c>
      <c r="C10" s="302" t="s">
        <v>501</v>
      </c>
      <c r="D10" s="277" t="s">
        <v>375</v>
      </c>
      <c r="E10" s="303">
        <v>2910.8525848656936</v>
      </c>
      <c r="F10" s="286">
        <v>2620.0796837655021</v>
      </c>
      <c r="G10" s="286">
        <v>3966.0998079887272</v>
      </c>
      <c r="H10" s="286">
        <v>6742.743592917057</v>
      </c>
      <c r="J10" s="53"/>
      <c r="K10" s="334">
        <v>1</v>
      </c>
      <c r="L10" s="1075" t="s">
        <v>754</v>
      </c>
      <c r="M10" s="1075"/>
      <c r="N10" s="1075"/>
      <c r="O10" s="1075"/>
      <c r="P10" s="410">
        <v>91544.44259320524</v>
      </c>
      <c r="Q10" s="410">
        <v>2777.3563482056138</v>
      </c>
      <c r="R10" s="410">
        <v>28725.572217624005</v>
      </c>
      <c r="S10" s="410">
        <v>4062.4483407755629</v>
      </c>
      <c r="T10" s="410">
        <v>3719.16551513578</v>
      </c>
      <c r="U10" s="410">
        <v>6713.2951536746923</v>
      </c>
    </row>
    <row r="11" spans="2:21" ht="31.2" x14ac:dyDescent="0.35">
      <c r="B11" s="301" t="s">
        <v>152</v>
      </c>
      <c r="C11" s="304" t="s">
        <v>502</v>
      </c>
      <c r="D11" s="277" t="s">
        <v>375</v>
      </c>
      <c r="E11" s="303">
        <v>2779.0728726496586</v>
      </c>
      <c r="F11" s="286">
        <v>2501.4639326779447</v>
      </c>
      <c r="G11" s="286">
        <v>3786.5559252478929</v>
      </c>
      <c r="H11" s="286">
        <v>6437.3855179304173</v>
      </c>
      <c r="J11" s="53"/>
      <c r="K11" s="334" t="s">
        <v>605</v>
      </c>
      <c r="L11" s="1075" t="s">
        <v>755</v>
      </c>
      <c r="M11" s="1075"/>
      <c r="N11" s="1075"/>
      <c r="O11" s="1075"/>
      <c r="P11" s="410">
        <v>69099.666256856755</v>
      </c>
      <c r="Q11" s="410">
        <v>2096.4068522452826</v>
      </c>
      <c r="R11" s="410">
        <v>23910.578331688495</v>
      </c>
      <c r="S11" s="410">
        <v>3381.4988448152308</v>
      </c>
      <c r="T11" s="410">
        <v>3341.9194943737557</v>
      </c>
      <c r="U11" s="410">
        <v>6032.3456577143597</v>
      </c>
    </row>
    <row r="12" spans="2:21" ht="39.75" customHeight="1" x14ac:dyDescent="0.35">
      <c r="B12" s="301" t="s">
        <v>154</v>
      </c>
      <c r="C12" s="304" t="s">
        <v>503</v>
      </c>
      <c r="D12" s="277" t="s">
        <v>375</v>
      </c>
      <c r="E12" s="303">
        <v>131.77971221603508</v>
      </c>
      <c r="F12" s="286">
        <v>118.6157510875569</v>
      </c>
      <c r="G12" s="286">
        <v>179.54388274083419</v>
      </c>
      <c r="H12" s="286">
        <v>305.34807498663997</v>
      </c>
      <c r="K12" s="334" t="s">
        <v>607</v>
      </c>
      <c r="L12" s="1075" t="s">
        <v>756</v>
      </c>
      <c r="M12" s="1075"/>
      <c r="N12" s="1075"/>
      <c r="O12" s="1075"/>
      <c r="P12" s="410">
        <v>60308.740203848443</v>
      </c>
      <c r="Q12" s="410">
        <v>1829.6999546084294</v>
      </c>
      <c r="R12" s="410">
        <v>22024.693858498311</v>
      </c>
      <c r="S12" s="410">
        <v>3114.791947178378</v>
      </c>
      <c r="T12" s="410">
        <v>3194.1638730829391</v>
      </c>
      <c r="U12" s="410">
        <v>5765.6387600775079</v>
      </c>
    </row>
    <row r="13" spans="2:21" ht="31.2" x14ac:dyDescent="0.35">
      <c r="B13" s="301" t="s">
        <v>132</v>
      </c>
      <c r="C13" s="302" t="s">
        <v>504</v>
      </c>
      <c r="D13" s="277" t="s">
        <v>375</v>
      </c>
      <c r="E13" s="303">
        <v>332.33748496649952</v>
      </c>
      <c r="F13" s="286">
        <v>332.33748496649952</v>
      </c>
      <c r="G13" s="286">
        <v>332.33748496649952</v>
      </c>
      <c r="H13" s="286">
        <v>332.33748496649952</v>
      </c>
      <c r="I13" s="53"/>
      <c r="K13" s="334" t="s">
        <v>609</v>
      </c>
      <c r="L13" s="1075" t="s">
        <v>757</v>
      </c>
      <c r="M13" s="1075"/>
      <c r="N13" s="1075"/>
      <c r="O13" s="1075"/>
      <c r="P13" s="410">
        <v>5472.5277227563938</v>
      </c>
      <c r="Q13" s="410">
        <v>166.03039115185808</v>
      </c>
      <c r="R13" s="410">
        <v>1174.0008958347885</v>
      </c>
      <c r="S13" s="410">
        <v>166.03039115185808</v>
      </c>
      <c r="T13" s="410">
        <v>91.98083669812938</v>
      </c>
      <c r="U13" s="410">
        <v>166.03039115185808</v>
      </c>
    </row>
    <row r="14" spans="2:21" ht="31.2" x14ac:dyDescent="0.35">
      <c r="B14" s="301" t="s">
        <v>155</v>
      </c>
      <c r="C14" s="304" t="s">
        <v>505</v>
      </c>
      <c r="D14" s="277" t="s">
        <v>375</v>
      </c>
      <c r="E14" s="303">
        <v>332.33748496649952</v>
      </c>
      <c r="F14" s="286">
        <v>332.33748496649952</v>
      </c>
      <c r="G14" s="286">
        <v>332.33748496649952</v>
      </c>
      <c r="H14" s="286">
        <v>332.33748496649952</v>
      </c>
      <c r="K14" s="334" t="s">
        <v>610</v>
      </c>
      <c r="L14" s="1075" t="s">
        <v>758</v>
      </c>
      <c r="M14" s="1075"/>
      <c r="N14" s="1075"/>
      <c r="O14" s="1075"/>
      <c r="P14" s="410">
        <v>0</v>
      </c>
      <c r="Q14" s="410">
        <v>0</v>
      </c>
      <c r="R14" s="410">
        <v>0</v>
      </c>
      <c r="S14" s="410">
        <v>0</v>
      </c>
      <c r="T14" s="410">
        <v>0</v>
      </c>
      <c r="U14" s="410">
        <v>0</v>
      </c>
    </row>
    <row r="15" spans="2:21" ht="18" x14ac:dyDescent="0.35">
      <c r="B15" s="301" t="s">
        <v>156</v>
      </c>
      <c r="C15" s="304" t="s">
        <v>503</v>
      </c>
      <c r="D15" s="277" t="s">
        <v>375</v>
      </c>
      <c r="E15" s="303">
        <v>0</v>
      </c>
      <c r="F15" s="286">
        <v>0</v>
      </c>
      <c r="G15" s="286">
        <v>0</v>
      </c>
      <c r="H15" s="286">
        <v>0</v>
      </c>
      <c r="K15" s="334" t="s">
        <v>759</v>
      </c>
      <c r="L15" s="1075" t="s">
        <v>760</v>
      </c>
      <c r="M15" s="1075"/>
      <c r="N15" s="1075"/>
      <c r="O15" s="1075"/>
      <c r="P15" s="410">
        <v>0</v>
      </c>
      <c r="Q15" s="410">
        <v>0</v>
      </c>
      <c r="R15" s="410">
        <v>0</v>
      </c>
      <c r="S15" s="410">
        <v>0</v>
      </c>
      <c r="T15" s="410">
        <v>0</v>
      </c>
      <c r="U15" s="410">
        <v>0</v>
      </c>
    </row>
    <row r="16" spans="2:21" ht="18" x14ac:dyDescent="0.35">
      <c r="B16" s="301" t="s">
        <v>133</v>
      </c>
      <c r="C16" s="302" t="s">
        <v>506</v>
      </c>
      <c r="D16" s="277" t="s">
        <v>375</v>
      </c>
      <c r="E16" s="303">
        <v>83.568945425509469</v>
      </c>
      <c r="F16" s="286">
        <v>83.568945425509469</v>
      </c>
      <c r="G16" s="286">
        <v>83.568945425509469</v>
      </c>
      <c r="H16" s="286">
        <v>83.568945425509469</v>
      </c>
      <c r="I16" s="53"/>
      <c r="K16" s="334" t="s">
        <v>612</v>
      </c>
      <c r="L16" s="1075" t="s">
        <v>796</v>
      </c>
      <c r="M16" s="1075"/>
      <c r="N16" s="1075"/>
      <c r="O16" s="1075"/>
      <c r="P16" s="410">
        <v>0</v>
      </c>
      <c r="Q16" s="410">
        <v>0</v>
      </c>
      <c r="R16" s="410">
        <v>0</v>
      </c>
      <c r="S16" s="410">
        <v>0</v>
      </c>
      <c r="T16" s="410">
        <v>0</v>
      </c>
      <c r="U16" s="410">
        <v>0</v>
      </c>
    </row>
    <row r="17" spans="2:21" ht="34.5" customHeight="1" x14ac:dyDescent="0.35">
      <c r="B17" s="301" t="s">
        <v>431</v>
      </c>
      <c r="C17" s="304" t="s">
        <v>507</v>
      </c>
      <c r="D17" s="277" t="s">
        <v>375</v>
      </c>
      <c r="E17" s="303">
        <v>83.568945425509469</v>
      </c>
      <c r="F17" s="286">
        <v>83.568945425509469</v>
      </c>
      <c r="G17" s="286">
        <v>83.568945425509469</v>
      </c>
      <c r="H17" s="286">
        <v>83.568945425509469</v>
      </c>
      <c r="K17" s="334" t="s">
        <v>613</v>
      </c>
      <c r="L17" s="1075" t="s">
        <v>66</v>
      </c>
      <c r="M17" s="1075"/>
      <c r="N17" s="1075"/>
      <c r="O17" s="1075"/>
      <c r="P17" s="410">
        <v>260.82662542759078</v>
      </c>
      <c r="Q17" s="410">
        <v>7.9131890849061248</v>
      </c>
      <c r="R17" s="410">
        <v>55.954160019371201</v>
      </c>
      <c r="S17" s="410">
        <v>7.9131890849061239</v>
      </c>
      <c r="T17" s="410">
        <v>4.3839067530379934</v>
      </c>
      <c r="U17" s="410">
        <v>7.9131890849061248</v>
      </c>
    </row>
    <row r="18" spans="2:21" ht="32.25" customHeight="1" x14ac:dyDescent="0.35">
      <c r="B18" s="301" t="s">
        <v>432</v>
      </c>
      <c r="C18" s="304" t="s">
        <v>503</v>
      </c>
      <c r="D18" s="277" t="s">
        <v>375</v>
      </c>
      <c r="E18" s="303">
        <v>0</v>
      </c>
      <c r="F18" s="286">
        <v>0</v>
      </c>
      <c r="G18" s="286">
        <v>0</v>
      </c>
      <c r="H18" s="286">
        <v>0</v>
      </c>
      <c r="K18" s="334" t="s">
        <v>761</v>
      </c>
      <c r="L18" s="1075" t="s">
        <v>67</v>
      </c>
      <c r="M18" s="1075"/>
      <c r="N18" s="1075"/>
      <c r="O18" s="1075"/>
      <c r="P18" s="410">
        <v>3057.5717048243237</v>
      </c>
      <c r="Q18" s="410">
        <v>92.763317400088695</v>
      </c>
      <c r="R18" s="410">
        <v>655.9294173360272</v>
      </c>
      <c r="S18" s="410">
        <v>92.763317400088695</v>
      </c>
      <c r="T18" s="410">
        <v>51.39087783964915</v>
      </c>
      <c r="U18" s="410">
        <v>92.76331740008871</v>
      </c>
    </row>
    <row r="19" spans="2:21" ht="30.75" customHeight="1" x14ac:dyDescent="0.35">
      <c r="B19" s="301" t="s">
        <v>134</v>
      </c>
      <c r="C19" s="302" t="s">
        <v>508</v>
      </c>
      <c r="D19" s="277" t="s">
        <v>375</v>
      </c>
      <c r="E19" s="303">
        <v>3326.7590152577027</v>
      </c>
      <c r="F19" s="286">
        <v>3035.9861141575111</v>
      </c>
      <c r="G19" s="286">
        <v>4382.0062383807362</v>
      </c>
      <c r="H19" s="286">
        <v>7158.6500233090665</v>
      </c>
      <c r="K19" s="334" t="s">
        <v>614</v>
      </c>
      <c r="L19" s="1075" t="s">
        <v>762</v>
      </c>
      <c r="M19" s="1075"/>
      <c r="N19" s="1075"/>
      <c r="O19" s="1075"/>
      <c r="P19" s="410">
        <v>8595.5311014068884</v>
      </c>
      <c r="Q19" s="410">
        <v>260.77883260237519</v>
      </c>
      <c r="R19" s="410">
        <v>1843.9671253313952</v>
      </c>
      <c r="S19" s="410">
        <v>260.77883260237525</v>
      </c>
      <c r="T19" s="410">
        <v>144.47147326171586</v>
      </c>
      <c r="U19" s="410">
        <v>260.77883260237519</v>
      </c>
    </row>
    <row r="20" spans="2:21" ht="18" x14ac:dyDescent="0.35">
      <c r="B20" s="301" t="s">
        <v>161</v>
      </c>
      <c r="C20" s="304" t="s">
        <v>509</v>
      </c>
      <c r="D20" s="277" t="s">
        <v>375</v>
      </c>
      <c r="E20" s="296">
        <v>3194.9793030416677</v>
      </c>
      <c r="F20" s="286">
        <v>2917.3703630699538</v>
      </c>
      <c r="G20" s="286">
        <v>4202.4623556399019</v>
      </c>
      <c r="H20" s="286">
        <v>6853.2919483224268</v>
      </c>
      <c r="K20" s="334" t="s">
        <v>616</v>
      </c>
      <c r="L20" s="1075" t="s">
        <v>763</v>
      </c>
      <c r="M20" s="1075"/>
      <c r="N20" s="1075"/>
      <c r="O20" s="1075"/>
      <c r="P20" s="410">
        <v>4314.6410369538753</v>
      </c>
      <c r="Q20" s="410">
        <v>130.90139974375398</v>
      </c>
      <c r="R20" s="410">
        <v>925.60379758808472</v>
      </c>
      <c r="S20" s="410">
        <v>130.90139974375401</v>
      </c>
      <c r="T20" s="410">
        <v>72.519375458039733</v>
      </c>
      <c r="U20" s="410">
        <v>130.90139974375401</v>
      </c>
    </row>
    <row r="21" spans="2:21" ht="18" x14ac:dyDescent="0.35">
      <c r="B21" s="301" t="s">
        <v>510</v>
      </c>
      <c r="C21" s="304" t="s">
        <v>503</v>
      </c>
      <c r="D21" s="277" t="s">
        <v>375</v>
      </c>
      <c r="E21" s="303">
        <v>131.77971221603508</v>
      </c>
      <c r="F21" s="286">
        <v>118.6157510875569</v>
      </c>
      <c r="G21" s="286">
        <v>179.54388274083419</v>
      </c>
      <c r="H21" s="286">
        <v>305.34807498663997</v>
      </c>
      <c r="K21" s="334" t="s">
        <v>618</v>
      </c>
      <c r="L21" s="1075" t="s">
        <v>50</v>
      </c>
      <c r="M21" s="1075"/>
      <c r="N21" s="1075"/>
      <c r="O21" s="1075"/>
      <c r="P21" s="410">
        <v>3099.3296681121569</v>
      </c>
      <c r="Q21" s="410">
        <v>94.030207460700737</v>
      </c>
      <c r="R21" s="410">
        <v>664.88759695461488</v>
      </c>
      <c r="S21" s="410">
        <v>94.030207460700737</v>
      </c>
      <c r="T21" s="410">
        <v>52.092734933228208</v>
      </c>
      <c r="U21" s="410">
        <v>94.030207460700737</v>
      </c>
    </row>
    <row r="22" spans="2:21" ht="62.25" customHeight="1" x14ac:dyDescent="0.35">
      <c r="B22" s="301" t="s">
        <v>135</v>
      </c>
      <c r="C22" s="302" t="s">
        <v>511</v>
      </c>
      <c r="D22" s="277" t="s">
        <v>93</v>
      </c>
      <c r="E22" s="303">
        <v>135020.19653324914</v>
      </c>
      <c r="F22" s="286">
        <v>100069.13830874572</v>
      </c>
      <c r="G22" s="286">
        <v>30985.166111590184</v>
      </c>
      <c r="H22" s="286">
        <v>3965.8921129132232</v>
      </c>
      <c r="I22" s="53"/>
      <c r="K22" s="334" t="s">
        <v>619</v>
      </c>
      <c r="L22" s="1075" t="s">
        <v>763</v>
      </c>
      <c r="M22" s="1075"/>
      <c r="N22" s="1075"/>
      <c r="O22" s="1075"/>
      <c r="P22" s="410">
        <v>1215.3113688417186</v>
      </c>
      <c r="Q22" s="410">
        <v>36.871192283053261</v>
      </c>
      <c r="R22" s="410">
        <v>260.71620063346967</v>
      </c>
      <c r="S22" s="410">
        <v>36.871192283053269</v>
      </c>
      <c r="T22" s="410">
        <v>20.426640524811514</v>
      </c>
      <c r="U22" s="410">
        <v>36.871192283053269</v>
      </c>
    </row>
    <row r="23" spans="2:21" ht="60" customHeight="1" x14ac:dyDescent="0.35">
      <c r="B23" s="301" t="s">
        <v>165</v>
      </c>
      <c r="C23" s="304" t="s">
        <v>512</v>
      </c>
      <c r="D23" s="277" t="s">
        <v>93</v>
      </c>
      <c r="E23" s="303">
        <v>129671.42999324911</v>
      </c>
      <c r="F23" s="286">
        <v>96159.444537148738</v>
      </c>
      <c r="G23" s="286">
        <v>29715.611316729748</v>
      </c>
      <c r="H23" s="286">
        <v>3796.7237393706246</v>
      </c>
      <c r="I23" s="115">
        <v>129671.02413324911</v>
      </c>
      <c r="J23" s="53">
        <v>0.40585999999893829</v>
      </c>
      <c r="K23" s="334" t="s">
        <v>621</v>
      </c>
      <c r="L23" s="1075" t="s">
        <v>764</v>
      </c>
      <c r="M23" s="1075"/>
      <c r="N23" s="1075"/>
      <c r="O23" s="1075"/>
      <c r="P23" s="410">
        <v>9534.6041979877391</v>
      </c>
      <c r="Q23" s="410">
        <v>289.26926361420277</v>
      </c>
      <c r="R23" s="410">
        <v>2045.4229630160278</v>
      </c>
      <c r="S23" s="410">
        <v>289.26926361420277</v>
      </c>
      <c r="T23" s="410">
        <v>160.25517204226833</v>
      </c>
      <c r="U23" s="410">
        <v>289.26926361420277</v>
      </c>
    </row>
    <row r="24" spans="2:21" ht="34.5" customHeight="1" x14ac:dyDescent="0.35">
      <c r="B24" s="301" t="s">
        <v>166</v>
      </c>
      <c r="C24" s="304" t="s">
        <v>513</v>
      </c>
      <c r="D24" s="277" t="s">
        <v>93</v>
      </c>
      <c r="E24" s="303">
        <v>5348.411399999999</v>
      </c>
      <c r="F24" s="286">
        <v>3909.693771596963</v>
      </c>
      <c r="G24" s="286">
        <v>1269.5547948604387</v>
      </c>
      <c r="H24" s="286">
        <v>169.16283354259855</v>
      </c>
      <c r="I24" s="115">
        <v>5348.4114</v>
      </c>
      <c r="J24" s="53">
        <v>0</v>
      </c>
      <c r="K24" s="334" t="s">
        <v>623</v>
      </c>
      <c r="L24" s="1075" t="s">
        <v>767</v>
      </c>
      <c r="M24" s="1075"/>
      <c r="N24" s="1075"/>
      <c r="O24" s="1075"/>
      <c r="P24" s="410">
        <v>7820.461624409897</v>
      </c>
      <c r="Q24" s="410">
        <v>237.264088601981</v>
      </c>
      <c r="R24" s="410">
        <v>1677.6943705046078</v>
      </c>
      <c r="S24" s="410">
        <v>237.264088601981</v>
      </c>
      <c r="T24" s="410">
        <v>131.44430508549749</v>
      </c>
      <c r="U24" s="410">
        <v>237.264088601981</v>
      </c>
    </row>
    <row r="25" spans="2:21" ht="65.25" customHeight="1" x14ac:dyDescent="0.35">
      <c r="B25" s="301" t="s">
        <v>136</v>
      </c>
      <c r="C25" s="302" t="s">
        <v>553</v>
      </c>
      <c r="D25" s="277" t="s">
        <v>93</v>
      </c>
      <c r="E25" s="303">
        <v>135020.19653324914</v>
      </c>
      <c r="F25" s="286">
        <v>100069.13830874572</v>
      </c>
      <c r="G25" s="286">
        <v>30985.166111590184</v>
      </c>
      <c r="H25" s="286">
        <v>3965.8921129132232</v>
      </c>
      <c r="I25" s="53"/>
      <c r="J25" s="53"/>
      <c r="K25" s="334" t="s">
        <v>625</v>
      </c>
      <c r="L25" s="1075" t="s">
        <v>627</v>
      </c>
      <c r="M25" s="1075"/>
      <c r="N25" s="1075"/>
      <c r="O25" s="1075"/>
      <c r="P25" s="410">
        <v>1714.1425735778414</v>
      </c>
      <c r="Q25" s="410">
        <v>52.005175012221763</v>
      </c>
      <c r="R25" s="410">
        <v>367.72859251142006</v>
      </c>
      <c r="S25" s="410">
        <v>52.005175012221763</v>
      </c>
      <c r="T25" s="410">
        <v>28.810866956770855</v>
      </c>
      <c r="U25" s="410">
        <v>52.005175012221763</v>
      </c>
    </row>
    <row r="26" spans="2:21" ht="51" customHeight="1" x14ac:dyDescent="0.35">
      <c r="B26" s="301" t="s">
        <v>172</v>
      </c>
      <c r="C26" s="304" t="s">
        <v>554</v>
      </c>
      <c r="D26" s="277" t="s">
        <v>93</v>
      </c>
      <c r="E26" s="303">
        <v>129671.42999324911</v>
      </c>
      <c r="F26" s="286">
        <v>96159.444537148738</v>
      </c>
      <c r="G26" s="286">
        <v>29715.611316729748</v>
      </c>
      <c r="H26" s="286">
        <v>3796.7237393706246</v>
      </c>
      <c r="K26" s="334" t="s">
        <v>765</v>
      </c>
      <c r="L26" s="1075" t="s">
        <v>766</v>
      </c>
      <c r="M26" s="1075"/>
      <c r="N26" s="1075"/>
      <c r="O26" s="1075"/>
      <c r="P26" s="410">
        <v>4615.0019439434809</v>
      </c>
      <c r="Q26" s="410">
        <v>140.01401486433909</v>
      </c>
      <c r="R26" s="410">
        <v>990.0390991057418</v>
      </c>
      <c r="S26" s="410">
        <v>140.01401486433912</v>
      </c>
      <c r="T26" s="410">
        <v>77.56776423484385</v>
      </c>
      <c r="U26" s="410">
        <v>140.01401486433909</v>
      </c>
    </row>
    <row r="27" spans="2:21" ht="36" customHeight="1" x14ac:dyDescent="0.35">
      <c r="B27" s="301" t="s">
        <v>174</v>
      </c>
      <c r="C27" s="304" t="s">
        <v>555</v>
      </c>
      <c r="D27" s="277" t="s">
        <v>93</v>
      </c>
      <c r="E27" s="303">
        <v>5348.411399999999</v>
      </c>
      <c r="F27" s="286">
        <v>3909.693771596963</v>
      </c>
      <c r="G27" s="286">
        <v>1269.5547948604387</v>
      </c>
      <c r="H27" s="286">
        <v>169.16283354259855</v>
      </c>
      <c r="K27" s="334" t="s">
        <v>629</v>
      </c>
      <c r="L27" s="1075" t="s">
        <v>767</v>
      </c>
      <c r="M27" s="1075"/>
      <c r="N27" s="1075"/>
      <c r="O27" s="1075"/>
      <c r="P27" s="410">
        <v>3844.4335793273544</v>
      </c>
      <c r="Q27" s="410">
        <v>116.63582959641255</v>
      </c>
      <c r="R27" s="410">
        <v>824.73195107623326</v>
      </c>
      <c r="S27" s="410">
        <v>116.63582959641258</v>
      </c>
      <c r="T27" s="410">
        <v>64.616249596412558</v>
      </c>
      <c r="U27" s="410">
        <v>116.63582959641255</v>
      </c>
    </row>
    <row r="28" spans="2:21" ht="21" customHeight="1" x14ac:dyDescent="0.35">
      <c r="B28" s="301" t="s">
        <v>137</v>
      </c>
      <c r="C28" s="302" t="s">
        <v>556</v>
      </c>
      <c r="D28" s="277" t="s">
        <v>150</v>
      </c>
      <c r="E28" s="303">
        <v>40586</v>
      </c>
      <c r="F28" s="286">
        <v>32961</v>
      </c>
      <c r="G28" s="286">
        <v>7071</v>
      </c>
      <c r="H28" s="286">
        <v>554</v>
      </c>
      <c r="I28" s="52"/>
      <c r="K28" s="334" t="s">
        <v>630</v>
      </c>
      <c r="L28" s="1075" t="s">
        <v>627</v>
      </c>
      <c r="M28" s="1075"/>
      <c r="N28" s="1075"/>
      <c r="O28" s="1075"/>
      <c r="P28" s="410">
        <v>770.56836461612716</v>
      </c>
      <c r="Q28" s="410">
        <v>23.378185267926554</v>
      </c>
      <c r="R28" s="410">
        <v>165.30714802950865</v>
      </c>
      <c r="S28" s="410">
        <v>23.378185267926554</v>
      </c>
      <c r="T28" s="410">
        <v>12.951514638431309</v>
      </c>
      <c r="U28" s="410">
        <v>23.378185267926554</v>
      </c>
    </row>
    <row r="29" spans="2:21" ht="20.25" customHeight="1" x14ac:dyDescent="0.35">
      <c r="B29" s="301" t="s">
        <v>439</v>
      </c>
      <c r="C29" s="302" t="s">
        <v>557</v>
      </c>
      <c r="D29" s="277" t="s">
        <v>150</v>
      </c>
      <c r="E29" s="286">
        <v>40586</v>
      </c>
      <c r="F29" s="286">
        <v>32961</v>
      </c>
      <c r="G29" s="286">
        <v>7071</v>
      </c>
      <c r="H29" s="286">
        <v>554</v>
      </c>
      <c r="K29" s="334" t="s">
        <v>768</v>
      </c>
      <c r="L29" s="1075" t="s">
        <v>769</v>
      </c>
      <c r="M29" s="1075"/>
      <c r="N29" s="1075"/>
      <c r="O29" s="1075"/>
      <c r="P29" s="410">
        <v>0</v>
      </c>
      <c r="Q29" s="410">
        <v>0</v>
      </c>
      <c r="R29" s="410">
        <v>0</v>
      </c>
      <c r="S29" s="410">
        <v>0</v>
      </c>
      <c r="T29" s="410">
        <v>0</v>
      </c>
      <c r="U29" s="410">
        <v>0</v>
      </c>
    </row>
    <row r="30" spans="2:21" ht="31.2" x14ac:dyDescent="0.35">
      <c r="B30" s="301" t="s">
        <v>442</v>
      </c>
      <c r="C30" s="302" t="s">
        <v>487</v>
      </c>
      <c r="D30" s="277" t="s">
        <v>150</v>
      </c>
      <c r="E30" s="286">
        <v>0</v>
      </c>
      <c r="F30" s="286">
        <v>0</v>
      </c>
      <c r="G30" s="286">
        <v>0</v>
      </c>
      <c r="H30" s="286">
        <v>0</v>
      </c>
      <c r="K30" s="334" t="s">
        <v>633</v>
      </c>
      <c r="L30" s="1075" t="s">
        <v>767</v>
      </c>
      <c r="M30" s="1075"/>
      <c r="N30" s="1075"/>
      <c r="O30" s="1075"/>
      <c r="P30" s="410">
        <v>0</v>
      </c>
      <c r="Q30" s="410">
        <v>0</v>
      </c>
      <c r="R30" s="410">
        <v>0</v>
      </c>
      <c r="S30" s="410">
        <v>0</v>
      </c>
      <c r="T30" s="410">
        <v>0</v>
      </c>
      <c r="U30" s="410">
        <v>0</v>
      </c>
    </row>
    <row r="31" spans="2:21" ht="18" x14ac:dyDescent="0.35">
      <c r="B31" s="301" t="s">
        <v>138</v>
      </c>
      <c r="C31" s="302" t="s">
        <v>558</v>
      </c>
      <c r="D31" s="277" t="s">
        <v>151</v>
      </c>
      <c r="E31" s="286" t="s">
        <v>585</v>
      </c>
      <c r="F31" s="286" t="s">
        <v>585</v>
      </c>
      <c r="G31" s="286" t="s">
        <v>585</v>
      </c>
      <c r="H31" s="286" t="s">
        <v>585</v>
      </c>
      <c r="K31" s="334" t="s">
        <v>634</v>
      </c>
      <c r="L31" s="1075" t="s">
        <v>627</v>
      </c>
      <c r="M31" s="1075"/>
      <c r="N31" s="1075"/>
      <c r="O31" s="1075"/>
      <c r="P31" s="410">
        <v>0</v>
      </c>
      <c r="Q31" s="410">
        <v>0</v>
      </c>
      <c r="R31" s="410">
        <v>0</v>
      </c>
      <c r="S31" s="410">
        <v>0</v>
      </c>
      <c r="T31" s="410">
        <v>0</v>
      </c>
      <c r="U31" s="410">
        <v>0</v>
      </c>
    </row>
    <row r="32" spans="2:21" ht="18" x14ac:dyDescent="0.35">
      <c r="B32" s="301" t="s">
        <v>559</v>
      </c>
      <c r="C32" s="302" t="s">
        <v>560</v>
      </c>
      <c r="D32" s="277" t="s">
        <v>160</v>
      </c>
      <c r="E32" s="286">
        <v>4.7418588232410047E-2</v>
      </c>
      <c r="F32" s="286">
        <v>4.7418533418777976E-2</v>
      </c>
      <c r="G32" s="286">
        <v>4.7416144455619008E-2</v>
      </c>
      <c r="H32" s="286">
        <v>4.7433554217956427E-2</v>
      </c>
      <c r="K32" s="334" t="s">
        <v>770</v>
      </c>
      <c r="L32" s="1075" t="s">
        <v>12</v>
      </c>
      <c r="M32" s="1075"/>
      <c r="N32" s="1075"/>
      <c r="O32" s="1075"/>
      <c r="P32" s="410">
        <v>0</v>
      </c>
      <c r="Q32" s="410">
        <v>0</v>
      </c>
      <c r="R32" s="410">
        <v>0</v>
      </c>
      <c r="S32" s="410">
        <v>0</v>
      </c>
      <c r="T32" s="410">
        <v>0</v>
      </c>
      <c r="U32" s="410">
        <v>0</v>
      </c>
    </row>
    <row r="33" spans="2:21" ht="18" x14ac:dyDescent="0.35">
      <c r="B33" s="301" t="s">
        <v>561</v>
      </c>
      <c r="C33" s="302" t="s">
        <v>562</v>
      </c>
      <c r="D33" s="277" t="s">
        <v>160</v>
      </c>
      <c r="E33" s="286">
        <v>0</v>
      </c>
      <c r="F33" s="286">
        <v>0</v>
      </c>
      <c r="G33" s="286">
        <v>0</v>
      </c>
      <c r="H33" s="286">
        <v>0</v>
      </c>
      <c r="K33" s="334" t="s">
        <v>771</v>
      </c>
      <c r="L33" s="1075" t="s">
        <v>772</v>
      </c>
      <c r="M33" s="1075"/>
      <c r="N33" s="1075"/>
      <c r="O33" s="1075"/>
      <c r="P33" s="410">
        <v>96159.444537148724</v>
      </c>
      <c r="Q33" s="410">
        <v>2917.3703630699529</v>
      </c>
      <c r="R33" s="410">
        <v>29715.611316729744</v>
      </c>
      <c r="S33" s="410">
        <v>4202.4623556399019</v>
      </c>
      <c r="T33" s="410">
        <v>3796.7332793706241</v>
      </c>
      <c r="U33" s="410">
        <v>6853.3091685390327</v>
      </c>
    </row>
    <row r="34" spans="2:21" ht="18" x14ac:dyDescent="0.35">
      <c r="B34" s="301" t="s">
        <v>563</v>
      </c>
      <c r="C34" s="302" t="s">
        <v>564</v>
      </c>
      <c r="D34" s="277" t="s">
        <v>160</v>
      </c>
      <c r="E34" s="286">
        <v>0</v>
      </c>
      <c r="F34" s="286">
        <v>0</v>
      </c>
      <c r="G34" s="286">
        <v>0</v>
      </c>
      <c r="H34" s="286">
        <v>0</v>
      </c>
      <c r="K34" s="334" t="s">
        <v>773</v>
      </c>
      <c r="L34" s="1075" t="s">
        <v>797</v>
      </c>
      <c r="M34" s="1075"/>
      <c r="N34" s="1075"/>
      <c r="O34" s="1075"/>
      <c r="P34" s="410">
        <v>0</v>
      </c>
      <c r="Q34" s="410">
        <v>0</v>
      </c>
      <c r="R34" s="410">
        <v>0</v>
      </c>
      <c r="S34" s="410">
        <v>0</v>
      </c>
      <c r="T34" s="410">
        <v>0</v>
      </c>
      <c r="U34" s="410">
        <v>0</v>
      </c>
    </row>
    <row r="35" spans="2:21" ht="19.5" customHeight="1" thickBot="1" x14ac:dyDescent="0.4">
      <c r="B35" s="305" t="s">
        <v>565</v>
      </c>
      <c r="C35" s="302" t="s">
        <v>566</v>
      </c>
      <c r="D35" s="277" t="s">
        <v>160</v>
      </c>
      <c r="E35" s="286">
        <v>4.1245873514917243E-2</v>
      </c>
      <c r="F35" s="286">
        <v>4.0658447960216247E-2</v>
      </c>
      <c r="G35" s="286">
        <v>4.2723495785721405E-2</v>
      </c>
      <c r="H35" s="286">
        <v>4.4554949254917438E-2</v>
      </c>
      <c r="K35" s="334" t="s">
        <v>774</v>
      </c>
      <c r="L35" s="1075" t="s">
        <v>775</v>
      </c>
      <c r="M35" s="1075"/>
      <c r="N35" s="1075"/>
      <c r="O35" s="1075"/>
      <c r="P35" s="410">
        <v>3909.693771596963</v>
      </c>
      <c r="Q35" s="410">
        <v>118.6157510875569</v>
      </c>
      <c r="R35" s="410">
        <v>1269.5547948604385</v>
      </c>
      <c r="S35" s="410">
        <v>179.54388274083419</v>
      </c>
      <c r="T35" s="410">
        <v>169.16283354259855</v>
      </c>
      <c r="U35" s="410">
        <v>305.35807498663996</v>
      </c>
    </row>
    <row r="36" spans="2:21" ht="21" customHeight="1" x14ac:dyDescent="0.35">
      <c r="B36" s="306"/>
      <c r="C36" s="28"/>
      <c r="D36" s="28"/>
      <c r="E36" s="28"/>
      <c r="F36" s="28"/>
      <c r="G36" s="28"/>
      <c r="H36" s="28"/>
      <c r="K36" s="334" t="s">
        <v>639</v>
      </c>
      <c r="L36" s="1075" t="s">
        <v>640</v>
      </c>
      <c r="M36" s="1075"/>
      <c r="N36" s="1075"/>
      <c r="O36" s="1075"/>
      <c r="P36" s="410">
        <v>307.20279438321961</v>
      </c>
      <c r="Q36" s="410">
        <v>9.3201903577931375</v>
      </c>
      <c r="R36" s="410">
        <v>99.690762142346074</v>
      </c>
      <c r="S36" s="410">
        <v>14.098537992129272</v>
      </c>
      <c r="T36" s="410">
        <v>13.357843474434349</v>
      </c>
      <c r="U36" s="410">
        <v>23.961630820278607</v>
      </c>
    </row>
    <row r="37" spans="2:21" ht="24" customHeight="1" x14ac:dyDescent="0.35">
      <c r="B37" s="129"/>
      <c r="C37" s="1110" t="s">
        <v>826</v>
      </c>
      <c r="D37" s="1110"/>
      <c r="E37" s="1110"/>
      <c r="F37" s="1110"/>
      <c r="G37" s="1110"/>
      <c r="H37" s="1110"/>
      <c r="K37" s="334" t="s">
        <v>642</v>
      </c>
      <c r="L37" s="1075" t="s">
        <v>776</v>
      </c>
      <c r="M37" s="1075"/>
      <c r="N37" s="1075"/>
      <c r="O37" s="1075"/>
      <c r="P37" s="410">
        <v>0</v>
      </c>
      <c r="Q37" s="410">
        <v>0</v>
      </c>
      <c r="R37" s="410">
        <v>0</v>
      </c>
      <c r="S37" s="410">
        <v>0</v>
      </c>
      <c r="T37" s="410">
        <v>0</v>
      </c>
      <c r="U37" s="410">
        <v>0</v>
      </c>
    </row>
    <row r="38" spans="2:21" ht="34.5" customHeight="1" x14ac:dyDescent="0.35">
      <c r="B38" s="129"/>
      <c r="C38" s="129"/>
      <c r="D38" s="129"/>
      <c r="E38" s="368" t="s">
        <v>827</v>
      </c>
      <c r="F38" s="369" t="s">
        <v>13</v>
      </c>
      <c r="G38" s="368" t="s">
        <v>725</v>
      </c>
      <c r="H38" s="370" t="s">
        <v>825</v>
      </c>
      <c r="K38" s="334" t="s">
        <v>644</v>
      </c>
      <c r="L38" s="1075" t="s">
        <v>647</v>
      </c>
      <c r="M38" s="1075"/>
      <c r="N38" s="1075"/>
      <c r="O38" s="1075"/>
      <c r="P38" s="410">
        <v>1706.6821910178867</v>
      </c>
      <c r="Q38" s="410">
        <v>51.778835321072982</v>
      </c>
      <c r="R38" s="410">
        <v>554.22645634636706</v>
      </c>
      <c r="S38" s="410">
        <v>78.380208788907808</v>
      </c>
      <c r="T38" s="410">
        <v>73.821352635746379</v>
      </c>
      <c r="U38" s="410">
        <v>133.25153905369382</v>
      </c>
    </row>
    <row r="39" spans="2:21" ht="23.25" customHeight="1" x14ac:dyDescent="0.35">
      <c r="B39" s="129"/>
      <c r="C39" s="28"/>
      <c r="D39" s="28"/>
      <c r="E39" s="302" t="s">
        <v>593</v>
      </c>
      <c r="F39" s="314">
        <v>10718.59</v>
      </c>
      <c r="G39" s="314">
        <v>18248.93</v>
      </c>
      <c r="H39" s="314">
        <v>33614.5</v>
      </c>
      <c r="K39" s="334" t="s">
        <v>646</v>
      </c>
      <c r="L39" s="1075" t="s">
        <v>777</v>
      </c>
      <c r="M39" s="1075"/>
      <c r="N39" s="1075"/>
      <c r="O39" s="1075"/>
      <c r="P39" s="410">
        <v>1895.8087861958566</v>
      </c>
      <c r="Q39" s="410">
        <v>57.516725408690775</v>
      </c>
      <c r="R39" s="410">
        <v>615.63757637172546</v>
      </c>
      <c r="S39" s="410">
        <v>87.065135959797118</v>
      </c>
      <c r="T39" s="410">
        <v>81.983637432417822</v>
      </c>
      <c r="U39" s="410">
        <v>148.13490511266755</v>
      </c>
    </row>
    <row r="40" spans="2:21" ht="36.75" customHeight="1" x14ac:dyDescent="0.35">
      <c r="B40" s="28"/>
      <c r="C40" s="46"/>
      <c r="D40" s="129"/>
      <c r="E40" s="129"/>
      <c r="F40" s="376"/>
      <c r="G40" s="367"/>
      <c r="H40" s="360"/>
      <c r="K40" s="334" t="s">
        <v>778</v>
      </c>
      <c r="L40" s="1075" t="s">
        <v>779</v>
      </c>
      <c r="M40" s="1075"/>
      <c r="N40" s="1075"/>
      <c r="O40" s="1075"/>
      <c r="P40" s="410">
        <v>100069.13830874569</v>
      </c>
      <c r="Q40" s="410">
        <v>3035.9861141575102</v>
      </c>
      <c r="R40" s="410">
        <v>30985.166111590188</v>
      </c>
      <c r="S40" s="410">
        <v>4382.0062383807362</v>
      </c>
      <c r="T40" s="410">
        <v>3965.8991129132228</v>
      </c>
      <c r="U40" s="410">
        <v>7158.6626586881275</v>
      </c>
    </row>
    <row r="41" spans="2:21" ht="24" customHeight="1" x14ac:dyDescent="0.35">
      <c r="B41" s="129"/>
      <c r="C41" s="361"/>
      <c r="D41" s="362"/>
      <c r="E41" s="363"/>
      <c r="F41" s="363" t="s">
        <v>344</v>
      </c>
      <c r="G41" s="363" t="s">
        <v>725</v>
      </c>
      <c r="H41" s="363" t="s">
        <v>726</v>
      </c>
      <c r="K41" s="334" t="s">
        <v>780</v>
      </c>
      <c r="L41" s="1075" t="s">
        <v>781</v>
      </c>
      <c r="M41" s="1075"/>
      <c r="N41" s="1075"/>
      <c r="O41" s="1075"/>
      <c r="P41" s="410">
        <v>0</v>
      </c>
      <c r="Q41" s="410">
        <v>3035.9861141575102</v>
      </c>
      <c r="R41" s="410">
        <v>0</v>
      </c>
      <c r="S41" s="410">
        <v>4382.0062383807362</v>
      </c>
      <c r="T41" s="410">
        <v>0</v>
      </c>
      <c r="U41" s="410">
        <v>7158.6626586881275</v>
      </c>
    </row>
    <row r="42" spans="2:21" ht="18" x14ac:dyDescent="0.35">
      <c r="B42" s="170"/>
      <c r="C42" s="364" t="s">
        <v>749</v>
      </c>
      <c r="D42" s="364" t="s">
        <v>593</v>
      </c>
      <c r="E42" s="365">
        <v>3326.7677655656912</v>
      </c>
      <c r="F42" s="365">
        <v>3035.9861141575107</v>
      </c>
      <c r="G42" s="365">
        <v>4382.0062383807362</v>
      </c>
      <c r="H42" s="365">
        <v>7158.6500233090674</v>
      </c>
      <c r="K42" s="334" t="s">
        <v>782</v>
      </c>
      <c r="L42" s="1075" t="s">
        <v>783</v>
      </c>
      <c r="M42" s="1075"/>
      <c r="N42" s="1075"/>
      <c r="O42" s="1075"/>
      <c r="P42" s="410">
        <v>60308.740203848443</v>
      </c>
      <c r="Q42" s="410">
        <v>1829.6999546084294</v>
      </c>
      <c r="R42" s="410">
        <v>22024.693858498311</v>
      </c>
      <c r="S42" s="410">
        <v>3114.791947178378</v>
      </c>
      <c r="T42" s="410">
        <v>3194.1638730829391</v>
      </c>
      <c r="U42" s="410">
        <v>5765.6387600775079</v>
      </c>
    </row>
    <row r="43" spans="2:21" ht="18" x14ac:dyDescent="0.35">
      <c r="B43" s="129"/>
      <c r="C43" s="364" t="s">
        <v>828</v>
      </c>
      <c r="D43" s="364" t="s">
        <v>593</v>
      </c>
      <c r="E43" s="365">
        <v>665.35355311313822</v>
      </c>
      <c r="F43" s="365">
        <v>607.19722283150213</v>
      </c>
      <c r="G43" s="365">
        <v>876.40124767614736</v>
      </c>
      <c r="H43" s="365">
        <v>1431.7300046618134</v>
      </c>
      <c r="K43" s="334" t="s">
        <v>784</v>
      </c>
      <c r="L43" s="1075" t="s">
        <v>785</v>
      </c>
      <c r="M43" s="1075"/>
      <c r="N43" s="1075"/>
      <c r="O43" s="1075"/>
      <c r="P43" s="410">
        <v>28806.222262916457</v>
      </c>
      <c r="Q43" s="410">
        <v>1206.2861595490808</v>
      </c>
      <c r="R43" s="410">
        <v>6610.5138968937554</v>
      </c>
      <c r="S43" s="410">
        <v>1267.2142912023578</v>
      </c>
      <c r="T43" s="410">
        <v>587.62027315884268</v>
      </c>
      <c r="U43" s="410">
        <v>1393.0238986106201</v>
      </c>
    </row>
    <row r="44" spans="2:21" ht="18" x14ac:dyDescent="0.35">
      <c r="B44" s="129"/>
      <c r="C44" s="364" t="s">
        <v>345</v>
      </c>
      <c r="D44" s="364" t="s">
        <v>593</v>
      </c>
      <c r="E44" s="365">
        <v>3992.1213186788295</v>
      </c>
      <c r="F44" s="365">
        <v>3643.193336989013</v>
      </c>
      <c r="G44" s="365">
        <v>5258.4074860568835</v>
      </c>
      <c r="H44" s="365">
        <v>8590.3800279708812</v>
      </c>
      <c r="K44" s="334" t="s">
        <v>786</v>
      </c>
      <c r="L44" s="1075" t="s">
        <v>787</v>
      </c>
      <c r="M44" s="1075"/>
      <c r="N44" s="1075"/>
      <c r="O44" s="1075"/>
      <c r="P44" s="410">
        <v>69.833752230727526</v>
      </c>
      <c r="Q44" s="410"/>
      <c r="R44" s="410">
        <v>78.53538987860064</v>
      </c>
      <c r="S44" s="410"/>
      <c r="T44" s="410">
        <v>85.508634227081842</v>
      </c>
      <c r="U44" s="410"/>
    </row>
    <row r="45" spans="2:21" ht="18" x14ac:dyDescent="0.35">
      <c r="B45" s="170"/>
      <c r="C45" s="364" t="s">
        <v>801</v>
      </c>
      <c r="D45" s="364" t="s">
        <v>593</v>
      </c>
      <c r="E45" s="364"/>
      <c r="F45" s="364"/>
      <c r="G45" s="366">
        <v>5258.4074860568835</v>
      </c>
      <c r="H45" s="366">
        <v>8590.3800279708812</v>
      </c>
      <c r="I45" s="64"/>
      <c r="J45"/>
      <c r="K45" s="334" t="s">
        <v>788</v>
      </c>
      <c r="L45" s="1075" t="s">
        <v>789</v>
      </c>
      <c r="M45" s="1075"/>
      <c r="N45" s="1075"/>
      <c r="O45" s="1075"/>
      <c r="P45" s="410">
        <v>30.166247769272474</v>
      </c>
      <c r="Q45" s="410"/>
      <c r="R45" s="410">
        <v>21.46461012139936</v>
      </c>
      <c r="S45" s="410"/>
      <c r="T45" s="410">
        <v>14.491365772918158</v>
      </c>
      <c r="U45" s="410"/>
    </row>
    <row r="46" spans="2:21" ht="36.75" customHeight="1" x14ac:dyDescent="0.35">
      <c r="B46" s="170"/>
      <c r="C46" s="170" t="s">
        <v>102</v>
      </c>
      <c r="D46" s="375"/>
      <c r="E46" s="170"/>
      <c r="F46" s="170" t="s">
        <v>732</v>
      </c>
      <c r="G46" s="375"/>
      <c r="H46" s="129"/>
      <c r="I46" s="64"/>
      <c r="J46"/>
      <c r="K46" s="334" t="s">
        <v>790</v>
      </c>
      <c r="L46" s="1075" t="s">
        <v>791</v>
      </c>
      <c r="M46" s="1075"/>
      <c r="N46" s="1075"/>
      <c r="O46" s="1075"/>
      <c r="P46" s="410">
        <v>32961</v>
      </c>
      <c r="Q46" s="410">
        <v>0</v>
      </c>
      <c r="R46" s="410">
        <v>7071</v>
      </c>
      <c r="S46" s="410">
        <v>0</v>
      </c>
      <c r="T46" s="410">
        <v>554</v>
      </c>
      <c r="U46" s="410">
        <v>0</v>
      </c>
    </row>
    <row r="47" spans="2:21" ht="18" x14ac:dyDescent="0.35">
      <c r="B47" s="170"/>
      <c r="C47" s="170" t="s">
        <v>584</v>
      </c>
      <c r="D47" s="170"/>
      <c r="E47" s="170"/>
      <c r="F47" s="170" t="s">
        <v>8</v>
      </c>
      <c r="G47" s="170"/>
      <c r="H47" s="129"/>
      <c r="I47" s="64"/>
      <c r="J47"/>
      <c r="K47" s="334" t="s">
        <v>792</v>
      </c>
      <c r="L47" s="1075" t="s">
        <v>793</v>
      </c>
      <c r="M47" s="1075"/>
      <c r="N47" s="1075"/>
      <c r="O47" s="1075"/>
      <c r="P47" s="410">
        <v>0</v>
      </c>
      <c r="Q47" s="410">
        <v>0</v>
      </c>
      <c r="R47" s="410">
        <v>0</v>
      </c>
      <c r="S47" s="410">
        <v>0</v>
      </c>
      <c r="T47" s="410">
        <v>0</v>
      </c>
      <c r="U47" s="410">
        <v>0</v>
      </c>
    </row>
    <row r="48" spans="2:21" ht="18" x14ac:dyDescent="0.35">
      <c r="B48" s="106"/>
      <c r="C48" s="170" t="s">
        <v>354</v>
      </c>
      <c r="D48" s="170"/>
      <c r="E48" s="170"/>
      <c r="F48" s="170" t="s">
        <v>743</v>
      </c>
      <c r="G48" s="170"/>
      <c r="H48" s="129"/>
      <c r="K48" s="334" t="s">
        <v>794</v>
      </c>
      <c r="L48" s="1075" t="s">
        <v>795</v>
      </c>
      <c r="M48" s="1075"/>
      <c r="N48" s="1075"/>
      <c r="O48" s="1075"/>
      <c r="P48" s="410">
        <v>0</v>
      </c>
      <c r="Q48" s="410">
        <v>3643.1833369890119</v>
      </c>
      <c r="R48" s="410">
        <v>0</v>
      </c>
      <c r="S48" s="410">
        <v>5258.4074860568835</v>
      </c>
      <c r="T48" s="410">
        <v>0</v>
      </c>
      <c r="U48" s="410">
        <v>8590.3851904257517</v>
      </c>
    </row>
    <row r="49" spans="6:8" x14ac:dyDescent="0.25">
      <c r="F49" s="175">
        <v>1341.91</v>
      </c>
      <c r="G49" s="175">
        <v>1458.6</v>
      </c>
      <c r="H49" s="175">
        <v>1868.62</v>
      </c>
    </row>
    <row r="50" spans="6:8" x14ac:dyDescent="0.25">
      <c r="F50" s="176">
        <v>-0.54751270738611224</v>
      </c>
      <c r="G50" s="176">
        <v>-0.39914901434516153</v>
      </c>
      <c r="H50" s="176">
        <v>-0.23380355307027995</v>
      </c>
    </row>
    <row r="52" spans="6:8" x14ac:dyDescent="0.25">
      <c r="F52" s="51">
        <v>10</v>
      </c>
      <c r="G52" s="51">
        <v>25</v>
      </c>
      <c r="H52" s="51">
        <v>20</v>
      </c>
    </row>
  </sheetData>
  <mergeCells count="54">
    <mergeCell ref="E2:H2"/>
    <mergeCell ref="B4:H4"/>
    <mergeCell ref="B7:B8"/>
    <mergeCell ref="C7:C8"/>
    <mergeCell ref="D7:D8"/>
    <mergeCell ref="E7:E8"/>
    <mergeCell ref="F7:H7"/>
    <mergeCell ref="C37:H37"/>
    <mergeCell ref="K7:K8"/>
    <mergeCell ref="L7:O8"/>
    <mergeCell ref="L9:O9"/>
    <mergeCell ref="L10:O10"/>
    <mergeCell ref="L11:O11"/>
    <mergeCell ref="L12:O12"/>
    <mergeCell ref="L13:O13"/>
    <mergeCell ref="L14:O14"/>
    <mergeCell ref="L15:O15"/>
    <mergeCell ref="L16:O16"/>
    <mergeCell ref="L27:O27"/>
    <mergeCell ref="L28:O28"/>
    <mergeCell ref="L29:O29"/>
    <mergeCell ref="L30:O30"/>
    <mergeCell ref="L17:O17"/>
    <mergeCell ref="L18:O18"/>
    <mergeCell ref="L19:O19"/>
    <mergeCell ref="L20:O20"/>
    <mergeCell ref="L21:O21"/>
    <mergeCell ref="L45:O45"/>
    <mergeCell ref="L46:O46"/>
    <mergeCell ref="L47:O47"/>
    <mergeCell ref="L48:O48"/>
    <mergeCell ref="L37:O37"/>
    <mergeCell ref="L38:O38"/>
    <mergeCell ref="L39:O39"/>
    <mergeCell ref="L40:O40"/>
    <mergeCell ref="L41:O41"/>
    <mergeCell ref="L42:O42"/>
    <mergeCell ref="L44:O44"/>
    <mergeCell ref="P7:Q7"/>
    <mergeCell ref="R7:S7"/>
    <mergeCell ref="T7:U7"/>
    <mergeCell ref="K4:U4"/>
    <mergeCell ref="L43:O43"/>
    <mergeCell ref="L31:O31"/>
    <mergeCell ref="L32:O32"/>
    <mergeCell ref="L33:O33"/>
    <mergeCell ref="L34:O34"/>
    <mergeCell ref="L22:O22"/>
    <mergeCell ref="L23:O23"/>
    <mergeCell ref="L24:O24"/>
    <mergeCell ref="L35:O35"/>
    <mergeCell ref="L36:O36"/>
    <mergeCell ref="L25:O25"/>
    <mergeCell ref="L26:O26"/>
  </mergeCells>
  <phoneticPr fontId="37" type="noConversion"/>
  <pageMargins left="1.1811023622047245" right="0.39370078740157483" top="0.78740157480314965" bottom="0.78740157480314965" header="3.937007874015748E-2" footer="3.937007874015748E-2"/>
  <pageSetup paperSize="8" scale="60" orientation="portrait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pageSetUpPr fitToPage="1"/>
  </sheetPr>
  <dimension ref="A1:R130"/>
  <sheetViews>
    <sheetView topLeftCell="A48" zoomScale="75" zoomScaleNormal="75" workbookViewId="0">
      <selection activeCell="B53" sqref="B53:I80"/>
    </sheetView>
  </sheetViews>
  <sheetFormatPr defaultRowHeight="13.2" x14ac:dyDescent="0.25"/>
  <cols>
    <col min="1" max="1" width="1.88671875" customWidth="1"/>
    <col min="2" max="2" width="72.88671875" customWidth="1"/>
    <col min="3" max="3" width="15.88671875" customWidth="1"/>
    <col min="4" max="4" width="14.6640625" customWidth="1"/>
    <col min="5" max="5" width="0.109375" customWidth="1"/>
    <col min="6" max="7" width="24.6640625" customWidth="1"/>
    <col min="8" max="8" width="21.5546875" customWidth="1"/>
    <col min="9" max="9" width="19.5546875" customWidth="1"/>
    <col min="11" max="11" width="20.44140625" customWidth="1"/>
    <col min="12" max="12" width="14.88671875" customWidth="1"/>
    <col min="13" max="13" width="19.44140625" customWidth="1"/>
  </cols>
  <sheetData>
    <row r="1" spans="2:18" ht="36" customHeight="1" x14ac:dyDescent="0.25">
      <c r="B1" s="1109" t="s">
        <v>403</v>
      </c>
      <c r="C1" s="1109"/>
      <c r="D1" s="1109"/>
      <c r="E1" s="1109"/>
      <c r="F1" s="1109"/>
      <c r="G1" s="1109"/>
      <c r="H1" s="1109"/>
      <c r="I1" s="1109"/>
    </row>
    <row r="2" spans="2:18" ht="15" customHeight="1" x14ac:dyDescent="0.3">
      <c r="B2" s="430"/>
      <c r="C2" s="430"/>
      <c r="D2" s="430"/>
      <c r="E2" s="430"/>
      <c r="F2" s="430"/>
      <c r="G2" s="430"/>
      <c r="H2" s="430"/>
      <c r="I2" s="430"/>
    </row>
    <row r="3" spans="2:18" ht="18.600000000000001" thickBot="1" x14ac:dyDescent="0.4">
      <c r="B3" s="412" t="s">
        <v>579</v>
      </c>
      <c r="C3" s="412"/>
      <c r="D3" s="1123" t="s">
        <v>51</v>
      </c>
      <c r="E3" s="1123"/>
      <c r="F3" s="1123"/>
      <c r="G3" s="413">
        <v>0.81212733454885921</v>
      </c>
      <c r="H3" s="413">
        <v>0.1742226383481989</v>
      </c>
      <c r="I3" s="413">
        <v>1.3650027102941902E-2</v>
      </c>
      <c r="J3" s="56">
        <f>SUM(G3:I3)</f>
        <v>1</v>
      </c>
    </row>
    <row r="4" spans="2:18" ht="16.5" customHeight="1" thickBot="1" x14ac:dyDescent="0.3">
      <c r="B4" s="1126" t="s">
        <v>77</v>
      </c>
      <c r="C4" s="1118" t="s">
        <v>819</v>
      </c>
      <c r="D4" s="1118" t="s">
        <v>857</v>
      </c>
      <c r="E4" s="1118" t="s">
        <v>35</v>
      </c>
      <c r="F4" s="1118" t="s">
        <v>839</v>
      </c>
      <c r="G4" s="1128" t="s">
        <v>594</v>
      </c>
      <c r="H4" s="1129"/>
      <c r="I4" s="1130"/>
    </row>
    <row r="5" spans="2:18" ht="51.75" customHeight="1" thickBot="1" x14ac:dyDescent="0.3">
      <c r="B5" s="1127"/>
      <c r="C5" s="1124"/>
      <c r="D5" s="1124"/>
      <c r="E5" s="1119"/>
      <c r="F5" s="1125"/>
      <c r="G5" s="414" t="s">
        <v>13</v>
      </c>
      <c r="H5" s="415" t="s">
        <v>391</v>
      </c>
      <c r="I5" s="416" t="s">
        <v>122</v>
      </c>
      <c r="M5" s="3"/>
    </row>
    <row r="6" spans="2:18" ht="17.399999999999999" x14ac:dyDescent="0.3">
      <c r="B6" s="417" t="s">
        <v>575</v>
      </c>
      <c r="C6" s="418">
        <v>46932.5</v>
      </c>
      <c r="D6" s="418">
        <v>46932.5</v>
      </c>
      <c r="E6" s="418">
        <v>0</v>
      </c>
      <c r="F6" s="418">
        <v>101031.01502923966</v>
      </c>
      <c r="G6" s="418">
        <v>72900.110282054477</v>
      </c>
      <c r="H6" s="418">
        <v>24725.873368312783</v>
      </c>
      <c r="I6" s="418">
        <v>3405.031378872392</v>
      </c>
      <c r="J6" s="17"/>
      <c r="K6" s="407"/>
      <c r="L6" s="100"/>
      <c r="M6" s="57"/>
      <c r="N6" s="57"/>
    </row>
    <row r="7" spans="2:18" ht="17.399999999999999" x14ac:dyDescent="0.3">
      <c r="B7" s="419" t="s">
        <v>74</v>
      </c>
      <c r="C7" s="420">
        <v>40448.31</v>
      </c>
      <c r="D7" s="420">
        <v>40448.31</v>
      </c>
      <c r="E7" s="420"/>
      <c r="F7" s="420">
        <v>90255.014599239657</v>
      </c>
      <c r="G7" s="420">
        <v>64148.62577574121</v>
      </c>
      <c r="H7" s="420">
        <v>22848.450142556856</v>
      </c>
      <c r="I7" s="420">
        <v>3257.9386809415782</v>
      </c>
      <c r="J7" s="17"/>
      <c r="K7" s="403"/>
      <c r="L7" s="404"/>
      <c r="M7" s="57"/>
      <c r="N7" s="57"/>
    </row>
    <row r="8" spans="2:18" ht="18" x14ac:dyDescent="0.35">
      <c r="B8" s="421" t="s">
        <v>65</v>
      </c>
      <c r="C8" s="422">
        <v>37947.699999999997</v>
      </c>
      <c r="D8" s="422">
        <v>37947.699999999997</v>
      </c>
      <c r="E8" s="422"/>
      <c r="F8" s="422">
        <v>85526.832935429702</v>
      </c>
      <c r="G8" s="422">
        <v>60308.740203848443</v>
      </c>
      <c r="H8" s="422">
        <v>22024.693858498311</v>
      </c>
      <c r="I8" s="422">
        <v>3193.3988730829392</v>
      </c>
      <c r="J8" s="17"/>
      <c r="K8" s="405"/>
      <c r="L8" s="406"/>
      <c r="M8" s="57"/>
      <c r="N8" s="57"/>
    </row>
    <row r="9" spans="2:18" ht="18" x14ac:dyDescent="0.35">
      <c r="B9" s="423" t="s">
        <v>404</v>
      </c>
      <c r="C9" s="422">
        <v>1479.33</v>
      </c>
      <c r="D9" s="422">
        <v>1479.33</v>
      </c>
      <c r="E9" s="422"/>
      <c r="F9" s="422">
        <v>2320.8093638099481</v>
      </c>
      <c r="G9" s="422">
        <v>1884.7927226270069</v>
      </c>
      <c r="H9" s="422">
        <v>404.33753046617414</v>
      </c>
      <c r="I9" s="422">
        <v>31.679110716767145</v>
      </c>
      <c r="J9" s="17"/>
      <c r="K9" s="405"/>
      <c r="L9" s="406"/>
      <c r="M9" s="57"/>
      <c r="N9" s="57"/>
    </row>
    <row r="10" spans="2:18" ht="18" x14ac:dyDescent="0.35">
      <c r="B10" s="423" t="s">
        <v>66</v>
      </c>
      <c r="C10" s="422">
        <v>95.49</v>
      </c>
      <c r="D10" s="422">
        <v>95.49</v>
      </c>
      <c r="E10" s="422"/>
      <c r="F10" s="422">
        <v>30.4803</v>
      </c>
      <c r="G10" s="422">
        <v>24.753884795249594</v>
      </c>
      <c r="H10" s="422">
        <v>5.3103582836446073</v>
      </c>
      <c r="I10" s="422">
        <v>0.41605692110580006</v>
      </c>
      <c r="J10" s="17"/>
      <c r="K10" s="405"/>
      <c r="L10" s="406"/>
      <c r="M10" s="57"/>
      <c r="N10" s="57"/>
    </row>
    <row r="11" spans="2:18" ht="18" x14ac:dyDescent="0.35">
      <c r="B11" s="423" t="s">
        <v>67</v>
      </c>
      <c r="C11" s="350">
        <v>925.79</v>
      </c>
      <c r="D11" s="350">
        <v>925.79</v>
      </c>
      <c r="E11" s="424"/>
      <c r="F11" s="424">
        <v>2376.8919999999998</v>
      </c>
      <c r="G11" s="422">
        <v>1930.3389644705069</v>
      </c>
      <c r="H11" s="422">
        <v>414.10839530872715</v>
      </c>
      <c r="I11" s="422">
        <v>32.444640220765784</v>
      </c>
      <c r="J11" s="17"/>
      <c r="K11" s="68"/>
      <c r="L11" s="64"/>
      <c r="M11" s="57"/>
      <c r="N11" s="57"/>
      <c r="R11" s="3"/>
    </row>
    <row r="12" spans="2:18" s="15" customFormat="1" ht="17.399999999999999" x14ac:dyDescent="0.3">
      <c r="B12" s="425" t="s">
        <v>48</v>
      </c>
      <c r="C12" s="420">
        <v>3462.86</v>
      </c>
      <c r="D12" s="420">
        <v>3462.86</v>
      </c>
      <c r="E12" s="420"/>
      <c r="F12" s="420">
        <v>6161.6809999999996</v>
      </c>
      <c r="G12" s="420">
        <v>5004.0695668703493</v>
      </c>
      <c r="H12" s="420">
        <v>1073.5043204799686</v>
      </c>
      <c r="I12" s="420">
        <v>84.107112649682151</v>
      </c>
      <c r="J12" s="17"/>
      <c r="K12" s="403"/>
      <c r="L12" s="404"/>
      <c r="M12" s="57"/>
      <c r="N12" s="57"/>
    </row>
    <row r="13" spans="2:18" s="1" customFormat="1" ht="17.399999999999999" x14ac:dyDescent="0.3">
      <c r="B13" s="425" t="s">
        <v>576</v>
      </c>
      <c r="C13" s="420">
        <v>3021.33</v>
      </c>
      <c r="D13" s="420">
        <v>3021.33</v>
      </c>
      <c r="E13" s="420"/>
      <c r="F13" s="420">
        <v>4614.3194299999996</v>
      </c>
      <c r="G13" s="420">
        <v>3747.414939442911</v>
      </c>
      <c r="H13" s="420">
        <v>803.91890527595717</v>
      </c>
      <c r="I13" s="420">
        <v>62.985585281131428</v>
      </c>
      <c r="J13" s="17"/>
      <c r="K13" s="403"/>
      <c r="L13" s="404"/>
      <c r="M13" s="57"/>
      <c r="N13" s="57"/>
    </row>
    <row r="14" spans="2:18" ht="18" x14ac:dyDescent="0.35">
      <c r="B14" s="426" t="s">
        <v>49</v>
      </c>
      <c r="C14" s="422">
        <v>748.61</v>
      </c>
      <c r="D14" s="422">
        <v>748.61</v>
      </c>
      <c r="E14" s="422"/>
      <c r="F14" s="422">
        <v>1355.5698199999999</v>
      </c>
      <c r="G14" s="422">
        <v>1100.8953047114769</v>
      </c>
      <c r="H14" s="422">
        <v>236.17095050559308</v>
      </c>
      <c r="I14" s="422">
        <v>18.503564782930074</v>
      </c>
      <c r="J14" s="17"/>
      <c r="K14" s="405"/>
      <c r="L14" s="406"/>
      <c r="M14" s="57"/>
      <c r="N14" s="57"/>
    </row>
    <row r="15" spans="2:18" ht="18" x14ac:dyDescent="0.35">
      <c r="B15" s="423" t="s">
        <v>50</v>
      </c>
      <c r="C15" s="422">
        <v>1389.7</v>
      </c>
      <c r="D15" s="422">
        <v>1389.7</v>
      </c>
      <c r="E15" s="422"/>
      <c r="F15" s="422">
        <v>1834.309</v>
      </c>
      <c r="G15" s="422">
        <v>1489.6924789089833</v>
      </c>
      <c r="H15" s="422">
        <v>319.57815352584635</v>
      </c>
      <c r="I15" s="422">
        <v>25.038367565170258</v>
      </c>
      <c r="J15" s="17"/>
      <c r="K15" s="405"/>
      <c r="L15" s="406"/>
      <c r="M15" s="57"/>
      <c r="N15" s="57"/>
    </row>
    <row r="16" spans="2:18" ht="36" x14ac:dyDescent="0.35">
      <c r="B16" s="423" t="s">
        <v>719</v>
      </c>
      <c r="C16" s="422">
        <v>171.43</v>
      </c>
      <c r="D16" s="422">
        <v>171.43</v>
      </c>
      <c r="E16" s="422"/>
      <c r="F16" s="422">
        <v>516.13599999999997</v>
      </c>
      <c r="G16" s="422">
        <v>419.16815394470996</v>
      </c>
      <c r="H16" s="422">
        <v>89.922575666485983</v>
      </c>
      <c r="I16" s="422">
        <v>7.0452703888040213</v>
      </c>
      <c r="J16" s="17"/>
      <c r="K16" s="405"/>
      <c r="L16" s="406"/>
      <c r="M16" s="57"/>
      <c r="N16" s="57"/>
    </row>
    <row r="17" spans="2:14" ht="18.600000000000001" thickBot="1" x14ac:dyDescent="0.4">
      <c r="B17" s="427" t="s">
        <v>713</v>
      </c>
      <c r="C17" s="428">
        <v>711.59</v>
      </c>
      <c r="D17" s="428">
        <v>711.59</v>
      </c>
      <c r="E17" s="428"/>
      <c r="F17" s="429">
        <v>908.30461000000003</v>
      </c>
      <c r="G17" s="428">
        <v>737.65900187774116</v>
      </c>
      <c r="H17" s="428">
        <v>158.24722557803184</v>
      </c>
      <c r="I17" s="428">
        <v>12.398382544227074</v>
      </c>
      <c r="J17" s="17"/>
      <c r="K17" s="405"/>
      <c r="L17" s="406"/>
      <c r="M17" s="57"/>
      <c r="N17" s="57"/>
    </row>
    <row r="19" spans="2:14" ht="48" customHeight="1" x14ac:dyDescent="0.25">
      <c r="B19" s="1109" t="s">
        <v>580</v>
      </c>
      <c r="C19" s="1109"/>
      <c r="D19" s="1109"/>
      <c r="E19" s="1109"/>
      <c r="F19" s="1109"/>
      <c r="G19" s="1109"/>
      <c r="H19" s="1109"/>
      <c r="I19" s="1109"/>
    </row>
    <row r="20" spans="2:14" ht="18" x14ac:dyDescent="0.35">
      <c r="B20" s="350"/>
      <c r="C20" s="350"/>
      <c r="D20" s="350"/>
      <c r="E20" s="350"/>
      <c r="F20" s="494"/>
      <c r="G20" s="494"/>
      <c r="H20" s="494"/>
      <c r="I20" s="494"/>
    </row>
    <row r="21" spans="2:14" ht="18.600000000000001" thickBot="1" x14ac:dyDescent="0.4">
      <c r="B21" s="412" t="s">
        <v>579</v>
      </c>
      <c r="C21" s="412"/>
      <c r="D21" s="1123" t="s">
        <v>51</v>
      </c>
      <c r="E21" s="1123"/>
      <c r="F21" s="1123"/>
      <c r="G21" s="413">
        <v>0.81212733454885921</v>
      </c>
      <c r="H21" s="413">
        <v>0.1742226383481989</v>
      </c>
      <c r="I21" s="413">
        <v>1.3650027102941902E-2</v>
      </c>
      <c r="L21" s="56"/>
    </row>
    <row r="22" spans="2:14" ht="16.5" customHeight="1" thickBot="1" x14ac:dyDescent="0.3">
      <c r="B22" s="1126" t="s">
        <v>77</v>
      </c>
      <c r="C22" s="1118" t="s">
        <v>819</v>
      </c>
      <c r="D22" s="1118" t="s">
        <v>857</v>
      </c>
      <c r="E22" s="1118" t="s">
        <v>35</v>
      </c>
      <c r="F22" s="1118" t="s">
        <v>839</v>
      </c>
      <c r="G22" s="1128" t="s">
        <v>594</v>
      </c>
      <c r="H22" s="1129"/>
      <c r="I22" s="1130"/>
    </row>
    <row r="23" spans="2:14" ht="73.5" customHeight="1" thickBot="1" x14ac:dyDescent="0.3">
      <c r="B23" s="1127"/>
      <c r="C23" s="1124"/>
      <c r="D23" s="1124"/>
      <c r="E23" s="1119"/>
      <c r="F23" s="1125"/>
      <c r="G23" s="414" t="s">
        <v>13</v>
      </c>
      <c r="H23" s="415" t="s">
        <v>391</v>
      </c>
      <c r="I23" s="416" t="s">
        <v>122</v>
      </c>
    </row>
    <row r="24" spans="2:14" ht="17.399999999999999" x14ac:dyDescent="0.3">
      <c r="B24" s="417" t="s">
        <v>575</v>
      </c>
      <c r="C24" s="433">
        <v>5212.3499999999995</v>
      </c>
      <c r="D24" s="433">
        <v>4485.2099999999991</v>
      </c>
      <c r="E24" s="433">
        <v>0</v>
      </c>
      <c r="F24" s="433">
        <v>8717.2992036793621</v>
      </c>
      <c r="G24" s="433">
        <v>7079.5569667490145</v>
      </c>
      <c r="H24" s="433">
        <v>1518.7508665356718</v>
      </c>
      <c r="I24" s="433">
        <v>118.99137039467718</v>
      </c>
      <c r="J24" s="17"/>
    </row>
    <row r="25" spans="2:14" ht="17.399999999999999" x14ac:dyDescent="0.3">
      <c r="B25" s="419" t="s">
        <v>74</v>
      </c>
      <c r="C25" s="420">
        <v>3472.49</v>
      </c>
      <c r="D25" s="420">
        <v>2102.41</v>
      </c>
      <c r="E25" s="420"/>
      <c r="F25" s="420">
        <v>6000.2844836793629</v>
      </c>
      <c r="G25" s="420">
        <v>4872.9950442653999</v>
      </c>
      <c r="H25" s="420">
        <v>1045.385393586379</v>
      </c>
      <c r="I25" s="420">
        <v>81.904045827585065</v>
      </c>
      <c r="J25" s="17"/>
    </row>
    <row r="26" spans="2:14" ht="18" x14ac:dyDescent="0.35">
      <c r="B26" s="423" t="s">
        <v>404</v>
      </c>
      <c r="C26" s="422">
        <v>2806.56</v>
      </c>
      <c r="D26" s="422">
        <v>1958.6</v>
      </c>
      <c r="E26" s="422"/>
      <c r="F26" s="422">
        <v>4417.7000914793634</v>
      </c>
      <c r="G26" s="422">
        <v>3587.7350001293871</v>
      </c>
      <c r="H26" s="422">
        <v>769.66336536861434</v>
      </c>
      <c r="I26" s="422">
        <v>60.301725981362232</v>
      </c>
      <c r="J26" s="17"/>
    </row>
    <row r="27" spans="2:14" ht="18" x14ac:dyDescent="0.35">
      <c r="B27" s="423" t="s">
        <v>66</v>
      </c>
      <c r="C27" s="422">
        <v>112</v>
      </c>
      <c r="D27" s="422">
        <v>82.81</v>
      </c>
      <c r="E27" s="422"/>
      <c r="F27" s="422">
        <v>290.68439219999999</v>
      </c>
      <c r="G27" s="422">
        <v>236.07274063234121</v>
      </c>
      <c r="H27" s="422">
        <v>50.643801735726605</v>
      </c>
      <c r="I27" s="422">
        <v>3.9678498319321935</v>
      </c>
      <c r="J27" s="17"/>
    </row>
    <row r="28" spans="2:14" ht="18" x14ac:dyDescent="0.35">
      <c r="B28" s="423" t="s">
        <v>67</v>
      </c>
      <c r="C28" s="422">
        <v>553.92999999999995</v>
      </c>
      <c r="D28" s="422">
        <v>61</v>
      </c>
      <c r="E28" s="422"/>
      <c r="F28" s="434">
        <v>1291.9000000000001</v>
      </c>
      <c r="G28" s="422">
        <v>1049.1873035036713</v>
      </c>
      <c r="H28" s="422">
        <v>225.07822648203816</v>
      </c>
      <c r="I28" s="422">
        <v>17.634470014290645</v>
      </c>
      <c r="J28" s="17"/>
    </row>
    <row r="29" spans="2:14" ht="17.399999999999999" x14ac:dyDescent="0.3">
      <c r="B29" s="425" t="s">
        <v>48</v>
      </c>
      <c r="C29" s="409">
        <v>96.45</v>
      </c>
      <c r="D29" s="420">
        <v>227.6</v>
      </c>
      <c r="E29" s="420"/>
      <c r="F29" s="420">
        <v>554.24599999999998</v>
      </c>
      <c r="G29" s="420">
        <v>450.11832666436703</v>
      </c>
      <c r="H29" s="420">
        <v>96.562200413935841</v>
      </c>
      <c r="I29" s="420">
        <v>7.565472921697137</v>
      </c>
      <c r="J29" s="17"/>
    </row>
    <row r="30" spans="2:14" ht="17.399999999999999" x14ac:dyDescent="0.3">
      <c r="B30" s="425" t="s">
        <v>576</v>
      </c>
      <c r="C30" s="420">
        <v>1643.41</v>
      </c>
      <c r="D30" s="420">
        <v>2155.1999999999998</v>
      </c>
      <c r="E30" s="420">
        <v>0</v>
      </c>
      <c r="F30" s="420">
        <v>2162.76872</v>
      </c>
      <c r="G30" s="420">
        <v>1756.443595819248</v>
      </c>
      <c r="H30" s="420">
        <v>376.803272535357</v>
      </c>
      <c r="I30" s="420">
        <v>29.521851645394968</v>
      </c>
      <c r="J30" s="17"/>
    </row>
    <row r="31" spans="2:14" ht="18" x14ac:dyDescent="0.35">
      <c r="B31" s="426" t="s">
        <v>49</v>
      </c>
      <c r="C31" s="422">
        <v>26.41</v>
      </c>
      <c r="D31" s="422">
        <v>50.8</v>
      </c>
      <c r="E31" s="422"/>
      <c r="F31" s="422">
        <v>121.93411999999999</v>
      </c>
      <c r="G31" s="422">
        <v>99.02603186616075</v>
      </c>
      <c r="H31" s="422">
        <v>21.243684091065884</v>
      </c>
      <c r="I31" s="422">
        <v>1.6644040427733702</v>
      </c>
      <c r="J31" s="17"/>
    </row>
    <row r="32" spans="2:14" ht="18" x14ac:dyDescent="0.35">
      <c r="B32" s="423" t="s">
        <v>50</v>
      </c>
      <c r="C32" s="422">
        <v>1356</v>
      </c>
      <c r="D32" s="422">
        <v>1806.4</v>
      </c>
      <c r="E32" s="422"/>
      <c r="F32" s="422">
        <v>1971.221</v>
      </c>
      <c r="G32" s="422">
        <v>1600.8824565367368</v>
      </c>
      <c r="H32" s="422">
        <v>343.43132338737496</v>
      </c>
      <c r="I32" s="422">
        <v>26.90722007588824</v>
      </c>
      <c r="J32" s="17"/>
    </row>
    <row r="33" spans="2:10" ht="18" x14ac:dyDescent="0.35">
      <c r="B33" s="350" t="s">
        <v>719</v>
      </c>
      <c r="C33" s="422">
        <v>250</v>
      </c>
      <c r="D33" s="422">
        <v>286</v>
      </c>
      <c r="E33" s="422"/>
      <c r="F33" s="422">
        <v>53.4</v>
      </c>
      <c r="G33" s="422">
        <v>43.367599664909079</v>
      </c>
      <c r="H33" s="422">
        <v>9.3034888877938204</v>
      </c>
      <c r="I33" s="422">
        <v>0.72891144729709756</v>
      </c>
      <c r="J33" s="17"/>
    </row>
    <row r="34" spans="2:10" ht="18.600000000000001" thickBot="1" x14ac:dyDescent="0.4">
      <c r="B34" s="427" t="s">
        <v>627</v>
      </c>
      <c r="C34" s="435">
        <v>11</v>
      </c>
      <c r="D34" s="435">
        <v>12</v>
      </c>
      <c r="E34" s="435"/>
      <c r="F34" s="435">
        <v>16.2136</v>
      </c>
      <c r="G34" s="435">
        <v>13.167507751441383</v>
      </c>
      <c r="H34" s="435">
        <v>2.8247761691223574</v>
      </c>
      <c r="I34" s="435">
        <v>0.22131607943625881</v>
      </c>
      <c r="J34" s="17"/>
    </row>
    <row r="35" spans="2:10" ht="18" x14ac:dyDescent="0.35">
      <c r="B35" s="350"/>
      <c r="C35" s="350"/>
      <c r="D35" s="350"/>
      <c r="E35" s="350"/>
      <c r="F35" s="350"/>
      <c r="G35" s="495"/>
      <c r="H35" s="350"/>
      <c r="I35" s="350"/>
      <c r="J35" s="17"/>
    </row>
    <row r="36" spans="2:10" ht="30.75" customHeight="1" x14ac:dyDescent="0.25">
      <c r="B36" s="1109" t="s">
        <v>101</v>
      </c>
      <c r="C36" s="1109"/>
      <c r="D36" s="1109"/>
      <c r="E36" s="1109"/>
      <c r="F36" s="1109"/>
      <c r="G36" s="1109"/>
      <c r="H36" s="1109"/>
      <c r="I36" s="1109"/>
      <c r="J36" s="17"/>
    </row>
    <row r="37" spans="2:10" ht="18" x14ac:dyDescent="0.35">
      <c r="B37" s="350"/>
      <c r="C37" s="350"/>
      <c r="D37" s="350"/>
      <c r="E37" s="350"/>
      <c r="F37" s="494"/>
      <c r="G37" s="494"/>
      <c r="H37" s="494"/>
      <c r="I37" s="494"/>
      <c r="J37" s="17"/>
    </row>
    <row r="38" spans="2:10" ht="18.600000000000001" thickBot="1" x14ac:dyDescent="0.4">
      <c r="B38" s="412" t="s">
        <v>579</v>
      </c>
      <c r="C38" s="412"/>
      <c r="D38" s="1122" t="s">
        <v>51</v>
      </c>
      <c r="E38" s="1123"/>
      <c r="F38" s="1123"/>
      <c r="G38" s="413">
        <v>0.81212733454885921</v>
      </c>
      <c r="H38" s="413">
        <v>0.1742226383481989</v>
      </c>
      <c r="I38" s="413">
        <v>1.3650027102941902E-2</v>
      </c>
      <c r="J38" s="17"/>
    </row>
    <row r="39" spans="2:10" ht="16.5" customHeight="1" thickBot="1" x14ac:dyDescent="0.3">
      <c r="B39" s="1134" t="s">
        <v>77</v>
      </c>
      <c r="C39" s="1116" t="s">
        <v>819</v>
      </c>
      <c r="D39" s="1120" t="s">
        <v>857</v>
      </c>
      <c r="E39" s="1136" t="s">
        <v>35</v>
      </c>
      <c r="F39" s="1118" t="s">
        <v>839</v>
      </c>
      <c r="G39" s="1128" t="s">
        <v>594</v>
      </c>
      <c r="H39" s="1129"/>
      <c r="I39" s="1130"/>
      <c r="J39" s="17"/>
    </row>
    <row r="40" spans="2:10" ht="79.5" customHeight="1" thickBot="1" x14ac:dyDescent="0.3">
      <c r="B40" s="1135"/>
      <c r="C40" s="1117"/>
      <c r="D40" s="1121"/>
      <c r="E40" s="1137"/>
      <c r="F40" s="1125"/>
      <c r="G40" s="414" t="s">
        <v>13</v>
      </c>
      <c r="H40" s="415" t="s">
        <v>391</v>
      </c>
      <c r="I40" s="416" t="s">
        <v>122</v>
      </c>
      <c r="J40" s="17"/>
    </row>
    <row r="41" spans="2:10" ht="17.399999999999999" x14ac:dyDescent="0.3">
      <c r="B41" s="418" t="s">
        <v>575</v>
      </c>
      <c r="C41" s="436">
        <v>3224.5</v>
      </c>
      <c r="D41" s="437">
        <v>645.79999999999995</v>
      </c>
      <c r="E41" s="438">
        <v>0</v>
      </c>
      <c r="F41" s="433">
        <v>2499.8187600000001</v>
      </c>
      <c r="G41" s="433">
        <v>2030.1711464140344</v>
      </c>
      <c r="H41" s="433">
        <v>435.52501975952299</v>
      </c>
      <c r="I41" s="433">
        <v>34.122593826442625</v>
      </c>
      <c r="J41" s="17"/>
    </row>
    <row r="42" spans="2:10" ht="18" x14ac:dyDescent="0.35">
      <c r="B42" s="425" t="s">
        <v>74</v>
      </c>
      <c r="C42" s="334">
        <v>1151.78</v>
      </c>
      <c r="D42" s="439">
        <v>95</v>
      </c>
      <c r="E42" s="440"/>
      <c r="F42" s="420">
        <v>96.1</v>
      </c>
      <c r="G42" s="420">
        <v>78.045436850145364</v>
      </c>
      <c r="H42" s="420">
        <v>16.742795545261913</v>
      </c>
      <c r="I42" s="420">
        <v>1.3117676045927167</v>
      </c>
      <c r="J42" s="17"/>
    </row>
    <row r="43" spans="2:10" ht="18" x14ac:dyDescent="0.35">
      <c r="B43" s="423" t="s">
        <v>99</v>
      </c>
      <c r="C43" s="334">
        <v>14.6</v>
      </c>
      <c r="D43" s="441">
        <v>6</v>
      </c>
      <c r="E43" s="442"/>
      <c r="F43" s="422">
        <v>0</v>
      </c>
      <c r="G43" s="422">
        <v>0</v>
      </c>
      <c r="H43" s="422">
        <v>0</v>
      </c>
      <c r="I43" s="422">
        <v>0</v>
      </c>
      <c r="J43" s="17"/>
    </row>
    <row r="44" spans="2:10" ht="18" x14ac:dyDescent="0.35">
      <c r="B44" s="423" t="s">
        <v>66</v>
      </c>
      <c r="C44" s="334">
        <v>556.37</v>
      </c>
      <c r="D44" s="441">
        <v>2</v>
      </c>
      <c r="E44" s="442"/>
      <c r="F44" s="422">
        <v>0</v>
      </c>
      <c r="G44" s="422">
        <v>0</v>
      </c>
      <c r="H44" s="422">
        <v>0</v>
      </c>
      <c r="I44" s="422">
        <v>0</v>
      </c>
      <c r="J44" s="17"/>
    </row>
    <row r="45" spans="2:10" ht="18" x14ac:dyDescent="0.35">
      <c r="B45" s="423" t="s">
        <v>67</v>
      </c>
      <c r="C45" s="334">
        <v>580.80999999999995</v>
      </c>
      <c r="D45" s="441">
        <v>87</v>
      </c>
      <c r="E45" s="442"/>
      <c r="F45" s="422">
        <v>96.1</v>
      </c>
      <c r="G45" s="422">
        <v>78.045436850145364</v>
      </c>
      <c r="H45" s="422">
        <v>16.742795545261913</v>
      </c>
      <c r="I45" s="422">
        <v>1.3117676045927167</v>
      </c>
      <c r="J45" s="17"/>
    </row>
    <row r="46" spans="2:10" ht="17.399999999999999" x14ac:dyDescent="0.3">
      <c r="B46" s="425" t="s">
        <v>48</v>
      </c>
      <c r="C46" s="443">
        <v>866.1</v>
      </c>
      <c r="D46" s="439">
        <v>261.3</v>
      </c>
      <c r="E46" s="440"/>
      <c r="F46" s="420">
        <v>1959.4580000000001</v>
      </c>
      <c r="G46" s="420">
        <v>1591.3294027004385</v>
      </c>
      <c r="H46" s="420">
        <v>341.38194249248511</v>
      </c>
      <c r="I46" s="420">
        <v>26.746654807076336</v>
      </c>
      <c r="J46" s="17"/>
    </row>
    <row r="47" spans="2:10" ht="17.399999999999999" x14ac:dyDescent="0.3">
      <c r="B47" s="425" t="s">
        <v>576</v>
      </c>
      <c r="C47" s="443">
        <v>1206.6199999999999</v>
      </c>
      <c r="D47" s="439">
        <v>289.5</v>
      </c>
      <c r="E47" s="440">
        <v>0</v>
      </c>
      <c r="F47" s="420">
        <v>444.26075999999995</v>
      </c>
      <c r="G47" s="420">
        <v>360.79630686345047</v>
      </c>
      <c r="H47" s="420">
        <v>77.400281721775983</v>
      </c>
      <c r="I47" s="420">
        <v>6.0641714147735684</v>
      </c>
      <c r="J47" s="17"/>
    </row>
    <row r="48" spans="2:10" ht="18" x14ac:dyDescent="0.35">
      <c r="B48" s="423" t="s">
        <v>49</v>
      </c>
      <c r="C48" s="334">
        <v>246.6</v>
      </c>
      <c r="D48" s="441">
        <v>56.7</v>
      </c>
      <c r="E48" s="442"/>
      <c r="F48" s="422">
        <v>431.08076</v>
      </c>
      <c r="G48" s="422">
        <v>350.09246859409649</v>
      </c>
      <c r="H48" s="422">
        <v>75.104027348346719</v>
      </c>
      <c r="I48" s="422">
        <v>5.8842640575567939</v>
      </c>
      <c r="J48" s="17"/>
    </row>
    <row r="49" spans="2:14" ht="18" x14ac:dyDescent="0.35">
      <c r="B49" s="423" t="s">
        <v>50</v>
      </c>
      <c r="C49" s="334">
        <v>12.5</v>
      </c>
      <c r="D49" s="441">
        <v>10.8</v>
      </c>
      <c r="E49" s="442"/>
      <c r="F49" s="422">
        <v>10.78</v>
      </c>
      <c r="G49" s="422">
        <v>8.754732666436702</v>
      </c>
      <c r="H49" s="422">
        <v>1.8781200413935841</v>
      </c>
      <c r="I49" s="422">
        <v>0.1471472921697137</v>
      </c>
      <c r="J49" s="17"/>
    </row>
    <row r="50" spans="2:14" ht="18" x14ac:dyDescent="0.35">
      <c r="B50" s="423" t="s">
        <v>399</v>
      </c>
      <c r="C50" s="334"/>
      <c r="D50" s="441">
        <v>214</v>
      </c>
      <c r="E50" s="442"/>
      <c r="F50" s="422">
        <v>0</v>
      </c>
      <c r="G50" s="422">
        <v>0</v>
      </c>
      <c r="H50" s="422">
        <v>0</v>
      </c>
      <c r="I50" s="422">
        <v>0</v>
      </c>
      <c r="J50" s="17"/>
    </row>
    <row r="51" spans="2:14" ht="18.600000000000001" thickBot="1" x14ac:dyDescent="0.4">
      <c r="B51" s="427" t="s">
        <v>627</v>
      </c>
      <c r="C51" s="444">
        <v>947.52</v>
      </c>
      <c r="D51" s="445">
        <v>8</v>
      </c>
      <c r="E51" s="446"/>
      <c r="F51" s="447">
        <v>2.4</v>
      </c>
      <c r="G51" s="447">
        <v>1.949105602917262</v>
      </c>
      <c r="H51" s="447">
        <v>0.41813433203567735</v>
      </c>
      <c r="I51" s="447">
        <v>3.2760065047060562E-2</v>
      </c>
      <c r="J51" s="17"/>
    </row>
    <row r="52" spans="2:14" ht="18" x14ac:dyDescent="0.35">
      <c r="B52" s="350"/>
      <c r="C52" s="350"/>
      <c r="D52" s="350"/>
      <c r="E52" s="350"/>
      <c r="F52" s="350"/>
      <c r="G52" s="350"/>
      <c r="H52" s="350"/>
      <c r="I52" s="350"/>
      <c r="J52" s="17"/>
    </row>
    <row r="53" spans="2:14" ht="40.5" customHeight="1" x14ac:dyDescent="0.25">
      <c r="B53" s="1151" t="s">
        <v>573</v>
      </c>
      <c r="C53" s="1151"/>
      <c r="D53" s="1151"/>
      <c r="E53" s="1151"/>
      <c r="F53" s="1151"/>
      <c r="G53" s="1151"/>
      <c r="H53" s="1151"/>
      <c r="I53" s="1151"/>
      <c r="J53" s="17"/>
    </row>
    <row r="54" spans="2:14" ht="18.600000000000001" thickBot="1" x14ac:dyDescent="0.4">
      <c r="B54" s="350"/>
      <c r="C54" s="350"/>
      <c r="D54" s="496"/>
      <c r="E54" s="350"/>
      <c r="F54" s="350"/>
      <c r="G54" s="350"/>
      <c r="H54" s="350"/>
      <c r="I54" s="350"/>
      <c r="J54" s="17"/>
    </row>
    <row r="55" spans="2:14" ht="18" thickBot="1" x14ac:dyDescent="0.3">
      <c r="B55" s="1126" t="s">
        <v>77</v>
      </c>
      <c r="C55" s="1116" t="s">
        <v>819</v>
      </c>
      <c r="D55" s="1114" t="s">
        <v>857</v>
      </c>
      <c r="E55" s="1136" t="s">
        <v>35</v>
      </c>
      <c r="F55" s="1118" t="s">
        <v>839</v>
      </c>
      <c r="G55" s="1131" t="s">
        <v>594</v>
      </c>
      <c r="H55" s="1132"/>
      <c r="I55" s="1133"/>
      <c r="J55" s="17"/>
    </row>
    <row r="56" spans="2:14" ht="66.75" customHeight="1" thickBot="1" x14ac:dyDescent="0.3">
      <c r="B56" s="1127"/>
      <c r="C56" s="1117"/>
      <c r="D56" s="1115"/>
      <c r="E56" s="1137"/>
      <c r="F56" s="1125"/>
      <c r="G56" s="448" t="s">
        <v>59</v>
      </c>
      <c r="H56" s="449" t="s">
        <v>405</v>
      </c>
      <c r="I56" s="449" t="s">
        <v>60</v>
      </c>
      <c r="J56" s="17"/>
    </row>
    <row r="57" spans="2:14" ht="17.399999999999999" x14ac:dyDescent="0.3">
      <c r="B57" s="417" t="s">
        <v>575</v>
      </c>
      <c r="C57" s="450">
        <v>55369.349999999991</v>
      </c>
      <c r="D57" s="451">
        <v>80999.100000000006</v>
      </c>
      <c r="E57" s="438">
        <v>0</v>
      </c>
      <c r="F57" s="433">
        <v>112248.132992919</v>
      </c>
      <c r="G57" s="433">
        <v>75759.322051268013</v>
      </c>
      <c r="H57" s="433">
        <v>30787.819126731956</v>
      </c>
      <c r="I57" s="433">
        <v>5700.9918149190407</v>
      </c>
      <c r="J57" s="17"/>
    </row>
    <row r="58" spans="2:14" ht="17.399999999999999" x14ac:dyDescent="0.3">
      <c r="B58" s="419" t="s">
        <v>74</v>
      </c>
      <c r="C58" s="443">
        <v>45072.579999999994</v>
      </c>
      <c r="D58" s="439">
        <v>67266</v>
      </c>
      <c r="E58" s="452"/>
      <c r="F58" s="439">
        <v>96351.399082919001</v>
      </c>
      <c r="G58" s="439">
        <v>65036.921867658391</v>
      </c>
      <c r="H58" s="439">
        <v>28024.978342177677</v>
      </c>
      <c r="I58" s="420">
        <v>3289.4988730829391</v>
      </c>
      <c r="J58" s="17"/>
    </row>
    <row r="59" spans="2:14" ht="18" x14ac:dyDescent="0.35">
      <c r="B59" s="421" t="s">
        <v>65</v>
      </c>
      <c r="C59" s="453">
        <v>37947.699999999997</v>
      </c>
      <c r="D59" s="441">
        <v>59918</v>
      </c>
      <c r="E59" s="442"/>
      <c r="F59" s="422">
        <v>85526.832935429702</v>
      </c>
      <c r="G59" s="454">
        <v>60308.740203848443</v>
      </c>
      <c r="H59" s="422">
        <v>22024.693858498311</v>
      </c>
      <c r="I59" s="422">
        <v>3193.3988730829392</v>
      </c>
      <c r="J59" s="17"/>
    </row>
    <row r="60" spans="2:14" ht="18" x14ac:dyDescent="0.35">
      <c r="B60" s="423" t="s">
        <v>404</v>
      </c>
      <c r="C60" s="453">
        <v>4300.49</v>
      </c>
      <c r="D60" s="441">
        <v>5905</v>
      </c>
      <c r="E60" s="442"/>
      <c r="F60" s="422">
        <v>6738.5094552893115</v>
      </c>
      <c r="G60" s="454">
        <v>2320.8093638099481</v>
      </c>
      <c r="H60" s="422">
        <v>4417.7000914793634</v>
      </c>
      <c r="I60" s="422">
        <v>0</v>
      </c>
      <c r="J60" s="17"/>
    </row>
    <row r="61" spans="2:14" ht="18" x14ac:dyDescent="0.35">
      <c r="B61" s="423" t="s">
        <v>66</v>
      </c>
      <c r="C61" s="334">
        <v>763.86</v>
      </c>
      <c r="D61" s="455">
        <v>105</v>
      </c>
      <c r="E61" s="456"/>
      <c r="F61" s="422">
        <v>321.16469219999999</v>
      </c>
      <c r="G61" s="454">
        <v>30.4803</v>
      </c>
      <c r="H61" s="422">
        <v>290.68439219999999</v>
      </c>
      <c r="I61" s="422">
        <v>0</v>
      </c>
      <c r="J61" s="17"/>
    </row>
    <row r="62" spans="2:14" ht="18" x14ac:dyDescent="0.35">
      <c r="B62" s="423" t="s">
        <v>67</v>
      </c>
      <c r="C62" s="334">
        <v>2060.5299999999997</v>
      </c>
      <c r="D62" s="455">
        <v>1338</v>
      </c>
      <c r="E62" s="456"/>
      <c r="F62" s="422">
        <v>3764.8919999999998</v>
      </c>
      <c r="G62" s="454">
        <v>2376.8919999999998</v>
      </c>
      <c r="H62" s="422">
        <v>1291.9000000000001</v>
      </c>
      <c r="I62" s="422">
        <v>96.1</v>
      </c>
      <c r="J62" s="17"/>
    </row>
    <row r="63" spans="2:14" ht="18" x14ac:dyDescent="0.35">
      <c r="B63" s="425" t="s">
        <v>48</v>
      </c>
      <c r="C63" s="443">
        <v>4425.41</v>
      </c>
      <c r="D63" s="457">
        <v>6432.1</v>
      </c>
      <c r="E63" s="458"/>
      <c r="F63" s="422">
        <v>8675.3850000000002</v>
      </c>
      <c r="G63" s="459">
        <v>6161.6809999999996</v>
      </c>
      <c r="H63" s="420">
        <v>554.24599999999998</v>
      </c>
      <c r="I63" s="420">
        <v>1959.4580000000001</v>
      </c>
      <c r="J63" s="17"/>
      <c r="M63" s="3"/>
      <c r="N63" s="3"/>
    </row>
    <row r="64" spans="2:14" ht="17.399999999999999" x14ac:dyDescent="0.3">
      <c r="B64" s="425" t="s">
        <v>576</v>
      </c>
      <c r="C64" s="460">
        <v>5871.3600000000006</v>
      </c>
      <c r="D64" s="439">
        <v>7301</v>
      </c>
      <c r="E64" s="440"/>
      <c r="F64" s="420">
        <v>7221.3489099999997</v>
      </c>
      <c r="G64" s="459">
        <v>4560.719183609619</v>
      </c>
      <c r="H64" s="420">
        <v>2208.5947845542796</v>
      </c>
      <c r="I64" s="420">
        <v>452.03494183610104</v>
      </c>
      <c r="J64" s="17"/>
      <c r="M64" s="3"/>
      <c r="N64" s="3"/>
    </row>
    <row r="65" spans="1:10" ht="18" x14ac:dyDescent="0.35">
      <c r="B65" s="426" t="s">
        <v>49</v>
      </c>
      <c r="C65" s="334">
        <v>1021.62</v>
      </c>
      <c r="D65" s="455">
        <v>1432.8</v>
      </c>
      <c r="E65" s="456"/>
      <c r="F65" s="461">
        <v>1908.5846999999999</v>
      </c>
      <c r="G65" s="462">
        <v>1355.5698199999999</v>
      </c>
      <c r="H65" s="461">
        <v>121.93411999999999</v>
      </c>
      <c r="I65" s="461">
        <v>431.08076</v>
      </c>
      <c r="J65" s="17"/>
    </row>
    <row r="66" spans="1:10" ht="18" x14ac:dyDescent="0.35">
      <c r="B66" s="423" t="s">
        <v>50</v>
      </c>
      <c r="C66" s="463">
        <v>2758.2</v>
      </c>
      <c r="D66" s="455">
        <v>3748.2000000000003</v>
      </c>
      <c r="E66" s="456"/>
      <c r="F66" s="461">
        <v>3816.31</v>
      </c>
      <c r="G66" s="462">
        <v>1834.309</v>
      </c>
      <c r="H66" s="461">
        <v>1971.221</v>
      </c>
      <c r="I66" s="461">
        <v>10.78</v>
      </c>
      <c r="J66" s="17"/>
    </row>
    <row r="67" spans="1:10" ht="18" x14ac:dyDescent="0.35">
      <c r="B67" s="423" t="s">
        <v>399</v>
      </c>
      <c r="C67" s="334">
        <v>421.43</v>
      </c>
      <c r="D67" s="455">
        <v>1680</v>
      </c>
      <c r="E67" s="456"/>
      <c r="F67" s="461">
        <v>569.53599999999994</v>
      </c>
      <c r="G67" s="462">
        <v>462.53575360961906</v>
      </c>
      <c r="H67" s="461">
        <v>99.226064554279802</v>
      </c>
      <c r="I67" s="461">
        <v>7.7741818361011186</v>
      </c>
      <c r="J67" s="17"/>
    </row>
    <row r="68" spans="1:10" ht="18" x14ac:dyDescent="0.35">
      <c r="B68" s="464" t="s">
        <v>627</v>
      </c>
      <c r="C68" s="334">
        <v>1670.1100000000001</v>
      </c>
      <c r="D68" s="465">
        <v>440</v>
      </c>
      <c r="E68" s="466"/>
      <c r="F68" s="467">
        <v>926.91821000000004</v>
      </c>
      <c r="G68" s="468">
        <v>908.30461000000003</v>
      </c>
      <c r="H68" s="467">
        <v>16.2136</v>
      </c>
      <c r="I68" s="467">
        <v>2.4</v>
      </c>
      <c r="J68" s="17"/>
    </row>
    <row r="69" spans="1:10" ht="18.600000000000001" thickBot="1" x14ac:dyDescent="0.4">
      <c r="B69" s="469"/>
      <c r="C69" s="470"/>
      <c r="D69" s="471"/>
      <c r="E69" s="472"/>
      <c r="F69" s="473"/>
      <c r="G69" s="473"/>
      <c r="H69" s="473"/>
      <c r="I69" s="473"/>
      <c r="J69" s="17"/>
    </row>
    <row r="70" spans="1:10" s="15" customFormat="1" ht="18" thickBot="1" x14ac:dyDescent="0.35">
      <c r="B70" s="474" t="s">
        <v>653</v>
      </c>
      <c r="C70" s="475">
        <v>55369.349999999991</v>
      </c>
      <c r="D70" s="476">
        <v>80999.100000000006</v>
      </c>
      <c r="E70" s="477"/>
      <c r="F70" s="478">
        <v>112248.132992919</v>
      </c>
      <c r="G70" s="478">
        <v>75759.322051268013</v>
      </c>
      <c r="H70" s="478">
        <v>30787.819126731956</v>
      </c>
      <c r="I70" s="478">
        <v>5700.9918149190407</v>
      </c>
      <c r="J70" s="17"/>
    </row>
    <row r="71" spans="1:10" s="15" customFormat="1" ht="18" x14ac:dyDescent="0.35">
      <c r="B71" s="479" t="s">
        <v>546</v>
      </c>
      <c r="C71" s="480">
        <v>1</v>
      </c>
      <c r="D71" s="481">
        <v>1</v>
      </c>
      <c r="E71" s="482"/>
      <c r="F71" s="483">
        <v>1.0000000000000002</v>
      </c>
      <c r="G71" s="483">
        <v>0.6749272351465051</v>
      </c>
      <c r="H71" s="483">
        <v>0.27428357430830641</v>
      </c>
      <c r="I71" s="484">
        <v>5.0789190545188663E-2</v>
      </c>
      <c r="J71" s="178"/>
    </row>
    <row r="72" spans="1:10" ht="18" x14ac:dyDescent="0.35">
      <c r="B72" s="485" t="s">
        <v>529</v>
      </c>
      <c r="C72" s="334">
        <v>4584.2</v>
      </c>
      <c r="D72" s="486">
        <v>3306</v>
      </c>
      <c r="E72" s="487"/>
      <c r="F72" s="422">
        <v>11740.30681452</v>
      </c>
      <c r="G72" s="422">
        <v>7924.4948769953953</v>
      </c>
      <c r="H72" s="422">
        <v>3219.9314423195824</v>
      </c>
      <c r="I72" s="422">
        <v>595.85601373105601</v>
      </c>
      <c r="J72" s="17"/>
    </row>
    <row r="73" spans="1:10" ht="18" x14ac:dyDescent="0.35">
      <c r="B73" s="350" t="s">
        <v>687</v>
      </c>
      <c r="C73" s="334">
        <v>1865</v>
      </c>
      <c r="D73" s="486">
        <v>1865</v>
      </c>
      <c r="E73" s="487"/>
      <c r="F73" s="422"/>
      <c r="G73" s="422"/>
      <c r="H73" s="422"/>
      <c r="I73" s="422"/>
      <c r="J73" s="17"/>
    </row>
    <row r="74" spans="1:10" s="15" customFormat="1" ht="21.75" customHeight="1" x14ac:dyDescent="0.35">
      <c r="B74" s="485" t="s">
        <v>654</v>
      </c>
      <c r="C74" s="334">
        <v>61818.549999999988</v>
      </c>
      <c r="D74" s="350">
        <v>86170.1</v>
      </c>
      <c r="E74" s="487"/>
      <c r="F74" s="422">
        <v>123988.43980743899</v>
      </c>
      <c r="G74" s="422">
        <v>83683.816928263404</v>
      </c>
      <c r="H74" s="422">
        <v>34007.750569051539</v>
      </c>
      <c r="I74" s="422">
        <v>6296.8478286500967</v>
      </c>
      <c r="J74" s="17"/>
    </row>
    <row r="75" spans="1:10" ht="18.600000000000001" thickBot="1" x14ac:dyDescent="0.4">
      <c r="B75" s="488" t="s">
        <v>547</v>
      </c>
      <c r="C75" s="489">
        <v>2525</v>
      </c>
      <c r="D75" s="444">
        <v>2525</v>
      </c>
      <c r="E75" s="490"/>
      <c r="F75" s="491">
        <v>1</v>
      </c>
      <c r="G75" s="491">
        <v>0.67493261097327351</v>
      </c>
      <c r="H75" s="491">
        <v>0.27428162352770535</v>
      </c>
      <c r="I75" s="491">
        <v>5.0785765499021161E-2</v>
      </c>
    </row>
    <row r="76" spans="1:10" ht="18" x14ac:dyDescent="0.35">
      <c r="B76" s="350"/>
      <c r="C76" s="350"/>
      <c r="D76" s="350"/>
      <c r="E76" s="350"/>
      <c r="F76" s="350"/>
      <c r="G76" s="350"/>
      <c r="H76" s="350"/>
      <c r="I76" s="350"/>
    </row>
    <row r="77" spans="1:10" ht="24" customHeight="1" x14ac:dyDescent="0.35">
      <c r="A77" t="s">
        <v>717</v>
      </c>
      <c r="B77" s="350"/>
      <c r="C77" s="350"/>
      <c r="D77" s="350"/>
      <c r="E77" s="350"/>
      <c r="F77" s="495"/>
      <c r="G77" s="350"/>
      <c r="H77" s="350"/>
      <c r="I77" s="350"/>
    </row>
    <row r="78" spans="1:10" ht="24" customHeight="1" x14ac:dyDescent="0.35">
      <c r="B78" s="492" t="s">
        <v>102</v>
      </c>
      <c r="C78" s="350"/>
      <c r="D78" s="409"/>
      <c r="E78" s="409"/>
      <c r="F78" s="350"/>
      <c r="G78" s="350"/>
      <c r="H78" s="350" t="s">
        <v>732</v>
      </c>
      <c r="I78" s="350"/>
    </row>
    <row r="79" spans="1:10" ht="24" customHeight="1" x14ac:dyDescent="0.35">
      <c r="B79" s="492" t="s">
        <v>584</v>
      </c>
      <c r="C79" s="350"/>
      <c r="D79" s="493"/>
      <c r="E79" s="493"/>
      <c r="F79" s="350"/>
      <c r="G79" s="350"/>
      <c r="H79" s="350" t="s">
        <v>8</v>
      </c>
      <c r="I79" s="350"/>
    </row>
    <row r="80" spans="1:10" ht="27" customHeight="1" x14ac:dyDescent="0.35">
      <c r="B80" s="492" t="s">
        <v>354</v>
      </c>
      <c r="C80" s="350"/>
      <c r="D80" s="493"/>
      <c r="E80" s="350"/>
      <c r="F80" s="350"/>
      <c r="G80" s="350"/>
      <c r="H80" s="350" t="s">
        <v>743</v>
      </c>
      <c r="I80" s="350"/>
    </row>
    <row r="86" spans="2:8" ht="24" customHeight="1" x14ac:dyDescent="0.3">
      <c r="B86" s="1148"/>
      <c r="C86" s="1148"/>
      <c r="D86" s="1148"/>
      <c r="E86" s="1148"/>
      <c r="F86" s="1148"/>
      <c r="G86" s="1148"/>
      <c r="H86" s="1148"/>
    </row>
    <row r="88" spans="2:8" ht="17.399999999999999" x14ac:dyDescent="0.3">
      <c r="B88" s="180"/>
      <c r="C88" s="179"/>
      <c r="D88" s="179"/>
      <c r="E88" s="179"/>
      <c r="F88" s="149"/>
      <c r="G88" s="1143"/>
      <c r="H88" s="1089"/>
    </row>
    <row r="89" spans="2:8" x14ac:dyDescent="0.25">
      <c r="B89" s="1138"/>
      <c r="C89" s="1140"/>
      <c r="D89" s="179"/>
      <c r="E89" s="179"/>
      <c r="F89" s="179"/>
      <c r="G89" s="1143"/>
      <c r="H89" s="1089"/>
    </row>
    <row r="90" spans="2:8" x14ac:dyDescent="0.25">
      <c r="B90" s="1138"/>
      <c r="C90" s="1140"/>
      <c r="D90" s="149"/>
      <c r="E90" s="149"/>
      <c r="F90" s="149"/>
      <c r="G90" s="1144"/>
      <c r="H90" s="1144"/>
    </row>
    <row r="91" spans="2:8" x14ac:dyDescent="0.25">
      <c r="B91" s="1138"/>
      <c r="C91" s="1140"/>
      <c r="D91" s="149"/>
      <c r="E91" s="149"/>
      <c r="F91" s="149"/>
      <c r="G91" s="1144"/>
      <c r="H91" s="1144"/>
    </row>
    <row r="92" spans="2:8" x14ac:dyDescent="0.25">
      <c r="B92" s="1138"/>
      <c r="C92" s="1140"/>
      <c r="D92" s="149"/>
      <c r="E92" s="149"/>
      <c r="F92" s="149"/>
      <c r="G92" s="1144"/>
      <c r="H92" s="1144"/>
    </row>
    <row r="93" spans="2:8" x14ac:dyDescent="0.25">
      <c r="B93" s="1138"/>
      <c r="C93" s="1140"/>
      <c r="D93" s="149"/>
      <c r="E93" s="149"/>
      <c r="F93" s="149"/>
      <c r="G93" s="1144"/>
      <c r="H93" s="1144"/>
    </row>
    <row r="94" spans="2:8" x14ac:dyDescent="0.25">
      <c r="B94" s="1138"/>
      <c r="C94" s="1140"/>
      <c r="D94" s="149"/>
      <c r="E94" s="149"/>
      <c r="F94" s="149"/>
      <c r="G94" s="1054"/>
      <c r="H94" s="1054"/>
    </row>
    <row r="95" spans="2:8" x14ac:dyDescent="0.25">
      <c r="B95" s="1054"/>
      <c r="C95" s="1054"/>
      <c r="D95" s="200"/>
      <c r="E95" s="200"/>
      <c r="F95" s="200"/>
      <c r="G95" s="1054"/>
      <c r="H95" s="1054"/>
    </row>
    <row r="96" spans="2:8" x14ac:dyDescent="0.25">
      <c r="B96" s="1054"/>
      <c r="C96" s="1054"/>
      <c r="D96" s="200"/>
      <c r="E96" s="200"/>
      <c r="F96" s="200"/>
      <c r="G96" s="1143"/>
      <c r="H96" s="1089"/>
    </row>
    <row r="97" spans="2:8" x14ac:dyDescent="0.25">
      <c r="B97" s="1138"/>
      <c r="C97" s="1140"/>
      <c r="D97" s="149"/>
      <c r="E97" s="149"/>
      <c r="F97" s="149"/>
      <c r="G97" s="1143"/>
      <c r="H97" s="1089"/>
    </row>
    <row r="98" spans="2:8" x14ac:dyDescent="0.25">
      <c r="B98" s="1138"/>
      <c r="C98" s="1140"/>
      <c r="D98" s="149"/>
      <c r="E98" s="149"/>
      <c r="F98" s="149"/>
      <c r="G98" s="1146"/>
      <c r="H98" s="1147"/>
    </row>
    <row r="99" spans="2:8" x14ac:dyDescent="0.25">
      <c r="B99" s="1149"/>
      <c r="C99" s="1150"/>
      <c r="D99" s="353"/>
      <c r="E99" s="353"/>
      <c r="F99" s="353"/>
      <c r="G99" s="1145"/>
      <c r="H99" s="1145"/>
    </row>
    <row r="100" spans="2:8" x14ac:dyDescent="0.25">
      <c r="B100" s="1138"/>
      <c r="C100" s="1140"/>
      <c r="D100" s="262"/>
      <c r="E100" s="262"/>
      <c r="G100" s="1054"/>
      <c r="H100" s="1054"/>
    </row>
    <row r="101" spans="2:8" ht="25.5" customHeight="1" x14ac:dyDescent="0.25">
      <c r="B101" s="1054"/>
      <c r="C101" s="1054"/>
      <c r="D101" s="149"/>
      <c r="E101" s="149"/>
      <c r="F101" s="149"/>
      <c r="G101" s="1146"/>
      <c r="H101" s="1147"/>
    </row>
    <row r="102" spans="2:8" ht="20.25" customHeight="1" x14ac:dyDescent="0.25">
      <c r="B102" s="1054"/>
      <c r="C102" s="1054"/>
      <c r="D102" s="149"/>
      <c r="E102" s="149"/>
      <c r="F102" s="149"/>
      <c r="G102" s="1143"/>
      <c r="H102" s="1089"/>
    </row>
    <row r="103" spans="2:8" x14ac:dyDescent="0.25">
      <c r="B103" s="1138"/>
      <c r="C103" s="1140"/>
      <c r="D103" s="149"/>
      <c r="E103" s="149"/>
      <c r="F103" s="149"/>
      <c r="G103" s="1143"/>
      <c r="H103" s="1089"/>
    </row>
    <row r="104" spans="2:8" x14ac:dyDescent="0.25">
      <c r="B104" s="1138"/>
      <c r="C104" s="1140"/>
      <c r="D104" s="149"/>
      <c r="E104" s="149"/>
      <c r="F104" s="149"/>
      <c r="G104" s="1141"/>
      <c r="H104" s="1142"/>
    </row>
    <row r="105" spans="2:8" x14ac:dyDescent="0.25">
      <c r="B105" s="1138"/>
      <c r="C105" s="1140"/>
      <c r="D105" s="149"/>
      <c r="E105" s="149"/>
      <c r="F105" s="149"/>
      <c r="G105" s="1143"/>
      <c r="H105" s="1089"/>
    </row>
    <row r="106" spans="2:8" x14ac:dyDescent="0.25">
      <c r="B106" s="1138"/>
      <c r="C106" s="1140"/>
      <c r="D106" s="149"/>
      <c r="E106" s="149"/>
      <c r="F106" s="149"/>
      <c r="G106" s="1143"/>
      <c r="H106" s="1089"/>
    </row>
    <row r="107" spans="2:8" x14ac:dyDescent="0.25">
      <c r="B107" s="1138"/>
      <c r="C107" s="1140"/>
      <c r="D107" s="149"/>
      <c r="E107" s="149"/>
      <c r="F107" s="149"/>
      <c r="G107" s="1138"/>
      <c r="H107" s="1140"/>
    </row>
    <row r="108" spans="2:8" x14ac:dyDescent="0.25">
      <c r="B108" s="1138"/>
      <c r="C108" s="1140"/>
      <c r="D108" s="149"/>
      <c r="E108" s="149"/>
      <c r="F108" s="149"/>
      <c r="G108" s="1138"/>
      <c r="H108" s="1140"/>
    </row>
    <row r="109" spans="2:8" x14ac:dyDescent="0.25">
      <c r="B109" s="1138"/>
      <c r="C109" s="1140"/>
      <c r="D109" s="149"/>
      <c r="E109" s="149"/>
      <c r="F109" s="149"/>
      <c r="G109" s="1138"/>
      <c r="H109" s="1140"/>
    </row>
    <row r="110" spans="2:8" x14ac:dyDescent="0.25">
      <c r="B110" s="1138"/>
      <c r="C110" s="1140"/>
      <c r="D110" s="149"/>
      <c r="E110" s="149"/>
      <c r="F110" s="149"/>
      <c r="G110" s="1138"/>
      <c r="H110" s="1140"/>
    </row>
    <row r="111" spans="2:8" x14ac:dyDescent="0.25">
      <c r="B111" s="1138"/>
      <c r="C111" s="1140"/>
      <c r="D111" s="149"/>
      <c r="E111" s="149"/>
      <c r="F111" s="149"/>
      <c r="G111" s="1143"/>
      <c r="H111" s="1143"/>
    </row>
    <row r="112" spans="2:8" x14ac:dyDescent="0.25">
      <c r="B112" s="1138"/>
      <c r="C112" s="1139"/>
      <c r="D112" s="1139"/>
      <c r="E112" s="1139"/>
      <c r="F112" s="1139"/>
      <c r="G112" s="1139"/>
      <c r="H112" s="1140"/>
    </row>
    <row r="113" spans="2:8" ht="38.25" customHeight="1" x14ac:dyDescent="0.3">
      <c r="B113" s="254"/>
      <c r="E113" s="179"/>
      <c r="F113" s="179"/>
      <c r="G113" s="179"/>
      <c r="H113" s="179"/>
    </row>
    <row r="114" spans="2:8" ht="27" customHeight="1" x14ac:dyDescent="0.25">
      <c r="C114" s="179"/>
      <c r="D114" s="179"/>
      <c r="E114" s="179"/>
      <c r="F114" s="179"/>
      <c r="G114" s="179"/>
      <c r="H114" s="179"/>
    </row>
    <row r="115" spans="2:8" x14ac:dyDescent="0.25">
      <c r="B115" s="149"/>
      <c r="G115" s="149"/>
      <c r="H115" s="149"/>
    </row>
    <row r="116" spans="2:8" x14ac:dyDescent="0.25">
      <c r="B116" s="149"/>
      <c r="C116" s="149"/>
      <c r="D116" s="149"/>
      <c r="E116" s="245"/>
      <c r="F116" s="149"/>
    </row>
    <row r="117" spans="2:8" x14ac:dyDescent="0.25">
      <c r="B117" s="149"/>
      <c r="C117" s="149"/>
      <c r="D117" s="149"/>
      <c r="E117" s="245"/>
      <c r="F117" s="149"/>
      <c r="G117" s="255"/>
      <c r="H117" s="149"/>
    </row>
    <row r="118" spans="2:8" x14ac:dyDescent="0.25">
      <c r="B118" s="149"/>
      <c r="C118" s="149"/>
      <c r="D118" s="149"/>
      <c r="E118" s="245"/>
      <c r="F118" s="149"/>
      <c r="G118" s="255"/>
      <c r="H118" s="149"/>
    </row>
    <row r="119" spans="2:8" x14ac:dyDescent="0.25">
      <c r="B119" s="149"/>
      <c r="C119" s="149"/>
      <c r="D119" s="149"/>
      <c r="E119" s="245"/>
      <c r="F119" s="149"/>
      <c r="G119" s="255"/>
      <c r="H119" s="149"/>
    </row>
    <row r="120" spans="2:8" x14ac:dyDescent="0.25">
      <c r="B120" s="149"/>
      <c r="C120" s="149"/>
      <c r="D120" s="149"/>
      <c r="E120" s="245"/>
      <c r="F120" s="149"/>
      <c r="G120" s="255"/>
      <c r="H120" s="149"/>
    </row>
    <row r="121" spans="2:8" x14ac:dyDescent="0.25">
      <c r="F121" s="149"/>
      <c r="G121" s="255"/>
      <c r="H121" s="149"/>
    </row>
    <row r="124" spans="2:8" ht="33.75" customHeight="1" x14ac:dyDescent="0.3">
      <c r="B124" s="257"/>
      <c r="C124" s="179"/>
      <c r="D124" s="149"/>
      <c r="E124" s="149"/>
      <c r="F124" s="149"/>
      <c r="G124" s="149"/>
    </row>
    <row r="125" spans="2:8" ht="24" customHeight="1" x14ac:dyDescent="0.25">
      <c r="B125" s="149"/>
      <c r="C125" s="149"/>
      <c r="D125" s="149"/>
      <c r="E125" s="149"/>
      <c r="F125" s="149"/>
      <c r="G125" s="149"/>
    </row>
    <row r="126" spans="2:8" x14ac:dyDescent="0.25">
      <c r="B126" s="149"/>
      <c r="C126" s="149"/>
      <c r="D126" s="149"/>
      <c r="E126" s="149"/>
      <c r="F126" s="149"/>
      <c r="G126" s="149"/>
    </row>
    <row r="127" spans="2:8" x14ac:dyDescent="0.25">
      <c r="B127" s="149"/>
      <c r="C127" s="149"/>
      <c r="D127" s="149"/>
      <c r="E127" s="149"/>
      <c r="F127" s="149"/>
      <c r="G127" s="149"/>
    </row>
    <row r="128" spans="2:8" x14ac:dyDescent="0.25">
      <c r="B128" s="149"/>
      <c r="C128" s="149"/>
      <c r="D128" s="149"/>
      <c r="E128" s="149"/>
      <c r="F128" s="149"/>
      <c r="G128" s="149"/>
    </row>
    <row r="129" spans="2:7" x14ac:dyDescent="0.25">
      <c r="B129" s="149"/>
      <c r="C129" s="149"/>
      <c r="D129" s="149"/>
      <c r="E129" s="149"/>
      <c r="F129" s="149"/>
      <c r="G129" s="149"/>
    </row>
    <row r="130" spans="2:7" x14ac:dyDescent="0.25">
      <c r="B130" s="149"/>
      <c r="C130" s="149"/>
      <c r="D130" s="149"/>
      <c r="E130" s="149"/>
      <c r="F130" s="149"/>
      <c r="G130" s="149"/>
    </row>
  </sheetData>
  <mergeCells count="80">
    <mergeCell ref="B53:I53"/>
    <mergeCell ref="B111:C111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G108:H108"/>
    <mergeCell ref="G109:H109"/>
    <mergeCell ref="G106:H106"/>
    <mergeCell ref="G98:H98"/>
    <mergeCell ref="B99:C99"/>
    <mergeCell ref="B89:C89"/>
    <mergeCell ref="B90:C90"/>
    <mergeCell ref="B91:C91"/>
    <mergeCell ref="B92:C92"/>
    <mergeCell ref="B93:C93"/>
    <mergeCell ref="G111:H111"/>
    <mergeCell ref="G105:H105"/>
    <mergeCell ref="B86:H86"/>
    <mergeCell ref="G107:H107"/>
    <mergeCell ref="B98:C98"/>
    <mergeCell ref="G90:H90"/>
    <mergeCell ref="G89:H89"/>
    <mergeCell ref="G103:H103"/>
    <mergeCell ref="G94:H94"/>
    <mergeCell ref="G92:H92"/>
    <mergeCell ref="G93:H93"/>
    <mergeCell ref="B94:C94"/>
    <mergeCell ref="B95:C95"/>
    <mergeCell ref="B96:C96"/>
    <mergeCell ref="B97:C97"/>
    <mergeCell ref="G97:H97"/>
    <mergeCell ref="G4:I4"/>
    <mergeCell ref="G22:I22"/>
    <mergeCell ref="B112:H112"/>
    <mergeCell ref="G104:H104"/>
    <mergeCell ref="B55:B56"/>
    <mergeCell ref="E55:E56"/>
    <mergeCell ref="F55:F56"/>
    <mergeCell ref="G102:H102"/>
    <mergeCell ref="G95:H95"/>
    <mergeCell ref="G91:H91"/>
    <mergeCell ref="G99:H99"/>
    <mergeCell ref="G100:H100"/>
    <mergeCell ref="G101:H101"/>
    <mergeCell ref="G96:H96"/>
    <mergeCell ref="G88:H88"/>
    <mergeCell ref="G110:H110"/>
    <mergeCell ref="D3:F3"/>
    <mergeCell ref="F22:F23"/>
    <mergeCell ref="B22:B23"/>
    <mergeCell ref="D4:D5"/>
    <mergeCell ref="B39:B40"/>
    <mergeCell ref="E39:E40"/>
    <mergeCell ref="D21:F21"/>
    <mergeCell ref="C22:C23"/>
    <mergeCell ref="C4:C5"/>
    <mergeCell ref="B1:I1"/>
    <mergeCell ref="B19:I19"/>
    <mergeCell ref="B36:I36"/>
    <mergeCell ref="D55:D56"/>
    <mergeCell ref="C55:C56"/>
    <mergeCell ref="E4:E5"/>
    <mergeCell ref="D39:D40"/>
    <mergeCell ref="D38:F38"/>
    <mergeCell ref="E22:E23"/>
    <mergeCell ref="D22:D23"/>
    <mergeCell ref="F4:F5"/>
    <mergeCell ref="B4:B5"/>
    <mergeCell ref="C39:C40"/>
    <mergeCell ref="G39:I39"/>
    <mergeCell ref="G55:I55"/>
    <mergeCell ref="F39:F40"/>
  </mergeCells>
  <phoneticPr fontId="0" type="noConversion"/>
  <conditionalFormatting sqref="G20:I20 G37:I37">
    <cfRule type="expression" dxfId="18" priority="12" stopIfTrue="1">
      <formula>$F20-($G20+$H20+$I20+#REF!)&lt;&gt;0</formula>
    </cfRule>
  </conditionalFormatting>
  <conditionalFormatting sqref="M6:N17">
    <cfRule type="expression" dxfId="17" priority="52" stopIfTrue="1">
      <formula>#REF!-(#REF!+$M6+$N6+#REF!)&lt;&gt;0</formula>
    </cfRule>
  </conditionalFormatting>
  <pageMargins left="0.78740157480314965" right="0.78740157480314965" top="1.1811023622047245" bottom="0.39370078740157483" header="0.51181102362204722" footer="0.51181102362204722"/>
  <pageSetup paperSize="9" scale="27" orientation="landscape" horizontalDpi="4294967293" r:id="rId1"/>
  <headerFooter alignWithMargins="0"/>
  <rowBreaks count="2" manualBreakCount="2">
    <brk id="18" min="1" max="8" man="1"/>
    <brk id="34" min="1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19">
    <pageSetUpPr fitToPage="1"/>
  </sheetPr>
  <dimension ref="A1:O65"/>
  <sheetViews>
    <sheetView topLeftCell="A41" zoomScale="96" zoomScaleNormal="96" workbookViewId="0">
      <selection activeCell="B1" sqref="B1:K63"/>
    </sheetView>
  </sheetViews>
  <sheetFormatPr defaultRowHeight="13.2" x14ac:dyDescent="0.25"/>
  <cols>
    <col min="1" max="1" width="1.88671875" customWidth="1"/>
    <col min="2" max="2" width="53.6640625" customWidth="1"/>
    <col min="3" max="3" width="12.33203125" customWidth="1"/>
    <col min="4" max="4" width="11.33203125" customWidth="1"/>
    <col min="5" max="5" width="0.6640625" customWidth="1"/>
    <col min="6" max="6" width="17.44140625" customWidth="1"/>
    <col min="7" max="7" width="20" customWidth="1"/>
    <col min="8" max="8" width="17.88671875" customWidth="1"/>
    <col min="9" max="9" width="15.6640625" customWidth="1"/>
    <col min="10" max="10" width="14.6640625" customWidth="1"/>
    <col min="11" max="11" width="13.5546875" customWidth="1"/>
    <col min="12" max="12" width="10.5546875" style="23" customWidth="1"/>
    <col min="13" max="13" width="10.33203125" customWidth="1"/>
    <col min="14" max="14" width="11.109375" customWidth="1"/>
    <col min="15" max="15" width="12.88671875" customWidth="1"/>
    <col min="16" max="16" width="11.88671875" customWidth="1"/>
    <col min="17" max="17" width="11.5546875" customWidth="1"/>
    <col min="18" max="18" width="11.33203125" customWidth="1"/>
    <col min="19" max="19" width="14.88671875" customWidth="1"/>
    <col min="20" max="20" width="15" customWidth="1"/>
    <col min="23" max="23" width="11.5546875" customWidth="1"/>
  </cols>
  <sheetData>
    <row r="1" spans="1:13" ht="31.5" customHeight="1" x14ac:dyDescent="0.25">
      <c r="B1" s="1100" t="s">
        <v>529</v>
      </c>
      <c r="C1" s="1100"/>
      <c r="D1" s="1100"/>
      <c r="E1" s="1100"/>
      <c r="F1" s="1100"/>
      <c r="G1" s="1100"/>
      <c r="H1" s="1100"/>
      <c r="I1" s="1100"/>
      <c r="J1" s="1100"/>
      <c r="K1" s="1100"/>
    </row>
    <row r="2" spans="1:13" ht="18" x14ac:dyDescent="0.35">
      <c r="B2" s="497"/>
      <c r="C2" s="499"/>
      <c r="D2" s="499"/>
      <c r="E2" s="500"/>
      <c r="F2" s="498"/>
      <c r="G2" s="498"/>
      <c r="H2" s="498"/>
      <c r="I2" s="498"/>
      <c r="J2" s="498"/>
      <c r="K2" s="497"/>
    </row>
    <row r="3" spans="1:13" ht="18.600000000000001" thickBot="1" x14ac:dyDescent="0.4">
      <c r="B3" s="412" t="s">
        <v>100</v>
      </c>
      <c r="C3" s="412"/>
      <c r="D3" s="501"/>
      <c r="E3" s="502"/>
      <c r="F3" s="503"/>
      <c r="G3" s="504">
        <v>0.6749272351465051</v>
      </c>
      <c r="H3" s="504">
        <v>0.27428357430830641</v>
      </c>
      <c r="I3" s="504">
        <v>5.0789190545188663E-2</v>
      </c>
      <c r="J3" s="504">
        <v>0</v>
      </c>
      <c r="K3" s="504">
        <v>0</v>
      </c>
      <c r="M3" s="56">
        <f>G3+H3+I3</f>
        <v>1.0000000000000002</v>
      </c>
    </row>
    <row r="4" spans="1:13" ht="18.75" customHeight="1" thickBot="1" x14ac:dyDescent="0.3">
      <c r="B4" s="1155" t="s">
        <v>77</v>
      </c>
      <c r="C4" s="1161" t="s">
        <v>829</v>
      </c>
      <c r="D4" s="1159" t="s">
        <v>858</v>
      </c>
      <c r="E4" s="1163" t="s">
        <v>35</v>
      </c>
      <c r="F4" s="1157" t="s">
        <v>839</v>
      </c>
      <c r="G4" s="1152" t="s">
        <v>54</v>
      </c>
      <c r="H4" s="1153"/>
      <c r="I4" s="1153"/>
      <c r="J4" s="1153"/>
      <c r="K4" s="1154"/>
      <c r="L4" s="122"/>
    </row>
    <row r="5" spans="1:13" ht="75" customHeight="1" thickBot="1" x14ac:dyDescent="0.3">
      <c r="B5" s="1156"/>
      <c r="C5" s="1162"/>
      <c r="D5" s="1160"/>
      <c r="E5" s="1164"/>
      <c r="F5" s="1158"/>
      <c r="G5" s="561" t="s">
        <v>59</v>
      </c>
      <c r="H5" s="561" t="s">
        <v>61</v>
      </c>
      <c r="I5" s="562" t="s">
        <v>60</v>
      </c>
      <c r="J5" s="563" t="s">
        <v>388</v>
      </c>
      <c r="K5" s="563" t="s">
        <v>592</v>
      </c>
    </row>
    <row r="6" spans="1:13" ht="17.399999999999999" x14ac:dyDescent="0.3">
      <c r="B6" s="506" t="s">
        <v>110</v>
      </c>
      <c r="C6" s="507">
        <v>4584.2</v>
      </c>
      <c r="D6" s="508">
        <v>5144.4000000000005</v>
      </c>
      <c r="E6" s="509">
        <v>0</v>
      </c>
      <c r="F6" s="510">
        <v>11740.30681452</v>
      </c>
      <c r="G6" s="510">
        <v>7924.4948769953953</v>
      </c>
      <c r="H6" s="510">
        <v>3219.9314423195824</v>
      </c>
      <c r="I6" s="510">
        <v>595.85601373105601</v>
      </c>
      <c r="J6" s="510">
        <v>0</v>
      </c>
      <c r="K6" s="510">
        <v>0</v>
      </c>
      <c r="L6" s="123"/>
    </row>
    <row r="7" spans="1:13" ht="17.399999999999999" x14ac:dyDescent="0.3">
      <c r="B7" s="511" t="s">
        <v>78</v>
      </c>
      <c r="C7" s="443">
        <v>127.7</v>
      </c>
      <c r="D7" s="512">
        <v>79</v>
      </c>
      <c r="E7" s="513">
        <v>0</v>
      </c>
      <c r="F7" s="514">
        <v>985.51490000000013</v>
      </c>
      <c r="G7" s="514">
        <v>665.15084665268444</v>
      </c>
      <c r="H7" s="514">
        <v>270.31054930609315</v>
      </c>
      <c r="I7" s="514">
        <v>50.053504041222553</v>
      </c>
      <c r="J7" s="514">
        <v>0</v>
      </c>
      <c r="K7" s="515">
        <v>0</v>
      </c>
      <c r="L7" s="123"/>
    </row>
    <row r="8" spans="1:13" ht="18" x14ac:dyDescent="0.35">
      <c r="B8" s="485" t="s">
        <v>528</v>
      </c>
      <c r="C8" s="334">
        <v>69.7</v>
      </c>
      <c r="D8" s="516">
        <v>21</v>
      </c>
      <c r="E8" s="551"/>
      <c r="F8" s="456">
        <v>29.51</v>
      </c>
      <c r="G8" s="461">
        <v>19.917102709173367</v>
      </c>
      <c r="H8" s="461">
        <v>8.0941082778381226</v>
      </c>
      <c r="I8" s="461">
        <v>1.4987890129885175</v>
      </c>
      <c r="J8" s="461"/>
      <c r="K8" s="422">
        <v>0</v>
      </c>
      <c r="L8" s="123"/>
    </row>
    <row r="9" spans="1:13" ht="18" x14ac:dyDescent="0.35">
      <c r="B9" s="485" t="s">
        <v>582</v>
      </c>
      <c r="C9" s="334">
        <v>14</v>
      </c>
      <c r="D9" s="516">
        <v>14</v>
      </c>
      <c r="E9" s="551"/>
      <c r="F9" s="517">
        <v>12.205</v>
      </c>
      <c r="G9" s="461">
        <v>8.2374869049630952</v>
      </c>
      <c r="H9" s="461">
        <v>3.34763102443288</v>
      </c>
      <c r="I9" s="461">
        <v>0.61988207060402767</v>
      </c>
      <c r="J9" s="461"/>
      <c r="K9" s="422">
        <v>0</v>
      </c>
      <c r="L9" s="123"/>
    </row>
    <row r="10" spans="1:13" ht="18" x14ac:dyDescent="0.35">
      <c r="B10" s="485" t="s">
        <v>68</v>
      </c>
      <c r="C10" s="334">
        <v>44</v>
      </c>
      <c r="D10" s="516">
        <v>44</v>
      </c>
      <c r="E10" s="551"/>
      <c r="F10" s="517">
        <v>943.79990000000009</v>
      </c>
      <c r="G10" s="518">
        <v>636.99625703854792</v>
      </c>
      <c r="H10" s="518">
        <v>258.86881000382215</v>
      </c>
      <c r="I10" s="518">
        <v>47.934832957630007</v>
      </c>
      <c r="J10" s="518"/>
      <c r="K10" s="518">
        <v>0</v>
      </c>
      <c r="L10" s="123"/>
    </row>
    <row r="11" spans="1:13" ht="35.4" x14ac:dyDescent="0.35">
      <c r="B11" s="519" t="s">
        <v>387</v>
      </c>
      <c r="C11" s="443">
        <v>3979.8</v>
      </c>
      <c r="D11" s="512">
        <v>4992.8</v>
      </c>
      <c r="E11" s="551">
        <v>0</v>
      </c>
      <c r="F11" s="520">
        <v>9629.6003000000001</v>
      </c>
      <c r="G11" s="514">
        <v>6499.2795060449553</v>
      </c>
      <c r="H11" s="514">
        <v>2641.2411894443394</v>
      </c>
      <c r="I11" s="514">
        <v>489.07960451070596</v>
      </c>
      <c r="J11" s="514">
        <v>0</v>
      </c>
      <c r="K11" s="521">
        <v>0</v>
      </c>
      <c r="L11" s="123"/>
    </row>
    <row r="12" spans="1:13" ht="18" x14ac:dyDescent="0.35">
      <c r="A12" s="16"/>
      <c r="B12" s="485" t="s">
        <v>103</v>
      </c>
      <c r="C12" s="334">
        <v>3254.8</v>
      </c>
      <c r="D12" s="516">
        <v>4068.8</v>
      </c>
      <c r="E12" s="522"/>
      <c r="F12" s="456">
        <v>7893.1149999999998</v>
      </c>
      <c r="G12" s="461">
        <v>5327.2782836434062</v>
      </c>
      <c r="H12" s="461">
        <v>2164.9517946265078</v>
      </c>
      <c r="I12" s="461">
        <v>400.88492173008683</v>
      </c>
      <c r="J12" s="461"/>
      <c r="K12" s="461">
        <v>0</v>
      </c>
      <c r="L12" s="123"/>
    </row>
    <row r="13" spans="1:13" ht="36" x14ac:dyDescent="0.35">
      <c r="A13" s="16"/>
      <c r="B13" s="485" t="s">
        <v>64</v>
      </c>
      <c r="C13" s="334">
        <v>725</v>
      </c>
      <c r="D13" s="516">
        <v>924</v>
      </c>
      <c r="E13" s="522"/>
      <c r="F13" s="456">
        <v>1736.4853000000001</v>
      </c>
      <c r="G13" s="461">
        <v>1172.0012224015495</v>
      </c>
      <c r="H13" s="461">
        <v>476.28939481783175</v>
      </c>
      <c r="I13" s="461">
        <v>88.194682780619104</v>
      </c>
      <c r="J13" s="461">
        <v>0</v>
      </c>
      <c r="K13" s="461">
        <v>0</v>
      </c>
      <c r="L13" s="123"/>
    </row>
    <row r="14" spans="1:13" s="1" customFormat="1" ht="81.75" customHeight="1" x14ac:dyDescent="0.35">
      <c r="A14" s="22"/>
      <c r="B14" s="519" t="s">
        <v>73</v>
      </c>
      <c r="C14" s="443">
        <v>55</v>
      </c>
      <c r="D14" s="512">
        <v>52.1</v>
      </c>
      <c r="E14" s="551"/>
      <c r="F14" s="520">
        <v>14.5</v>
      </c>
      <c r="G14" s="514">
        <v>9.7864449096243238</v>
      </c>
      <c r="H14" s="514">
        <v>3.9771118274704431</v>
      </c>
      <c r="I14" s="514">
        <v>0.73644326290523565</v>
      </c>
      <c r="J14" s="514"/>
      <c r="K14" s="420">
        <v>0</v>
      </c>
      <c r="L14" s="123"/>
    </row>
    <row r="15" spans="1:13" s="1" customFormat="1" ht="69" customHeight="1" x14ac:dyDescent="0.35">
      <c r="B15" s="519" t="s">
        <v>57</v>
      </c>
      <c r="C15" s="334">
        <v>290.7</v>
      </c>
      <c r="D15" s="457">
        <v>0</v>
      </c>
      <c r="E15" s="551">
        <v>0</v>
      </c>
      <c r="F15" s="523">
        <v>115.68</v>
      </c>
      <c r="G15" s="524">
        <v>78.075582561747709</v>
      </c>
      <c r="H15" s="524">
        <v>31.729123875984886</v>
      </c>
      <c r="I15" s="524">
        <v>5.8752935622674247</v>
      </c>
      <c r="J15" s="524">
        <v>0</v>
      </c>
      <c r="K15" s="524">
        <v>0</v>
      </c>
      <c r="L15" s="123"/>
    </row>
    <row r="16" spans="1:13" ht="18" x14ac:dyDescent="0.35">
      <c r="B16" s="485" t="s">
        <v>45</v>
      </c>
      <c r="C16" s="334">
        <v>290.7</v>
      </c>
      <c r="D16" s="516">
        <v>0</v>
      </c>
      <c r="E16" s="551">
        <v>0</v>
      </c>
      <c r="F16" s="517">
        <v>112.79</v>
      </c>
      <c r="G16" s="518">
        <v>76.125042852174317</v>
      </c>
      <c r="H16" s="518">
        <v>30.936444346233881</v>
      </c>
      <c r="I16" s="518">
        <v>5.7285128015918296</v>
      </c>
      <c r="J16" s="518">
        <v>0</v>
      </c>
      <c r="K16" s="518">
        <v>0</v>
      </c>
      <c r="L16" s="123"/>
    </row>
    <row r="17" spans="1:12" s="1" customFormat="1" ht="18" x14ac:dyDescent="0.35">
      <c r="B17" s="485" t="s">
        <v>722</v>
      </c>
      <c r="C17" s="334"/>
      <c r="D17" s="457"/>
      <c r="E17" s="551"/>
      <c r="F17" s="442">
        <v>2.89</v>
      </c>
      <c r="G17" s="422">
        <v>1.9505397095733998</v>
      </c>
      <c r="H17" s="422">
        <v>0.79267952975100553</v>
      </c>
      <c r="I17" s="422">
        <v>0.14678076067559523</v>
      </c>
      <c r="J17" s="422">
        <v>0</v>
      </c>
      <c r="K17" s="422">
        <v>0</v>
      </c>
      <c r="L17" s="123"/>
    </row>
    <row r="18" spans="1:12" s="1" customFormat="1" ht="18" hidden="1" customHeight="1" x14ac:dyDescent="0.35">
      <c r="B18" s="485" t="s">
        <v>659</v>
      </c>
      <c r="C18" s="334"/>
      <c r="D18" s="457"/>
      <c r="E18" s="551"/>
      <c r="F18" s="525">
        <v>553.84</v>
      </c>
      <c r="G18" s="420"/>
      <c r="H18" s="420"/>
      <c r="I18" s="420"/>
      <c r="J18" s="420"/>
      <c r="K18" s="521"/>
      <c r="L18" s="123"/>
    </row>
    <row r="19" spans="1:12" s="1" customFormat="1" ht="18" hidden="1" customHeight="1" x14ac:dyDescent="0.35">
      <c r="B19" s="485" t="s">
        <v>660</v>
      </c>
      <c r="C19" s="334"/>
      <c r="D19" s="457"/>
      <c r="E19" s="551"/>
      <c r="F19" s="525">
        <v>0.96</v>
      </c>
      <c r="G19" s="420"/>
      <c r="H19" s="420"/>
      <c r="I19" s="420"/>
      <c r="J19" s="420"/>
      <c r="K19" s="521"/>
      <c r="L19" s="123"/>
    </row>
    <row r="20" spans="1:12" s="1" customFormat="1" ht="34.799999999999997" x14ac:dyDescent="0.35">
      <c r="B20" s="511" t="s">
        <v>662</v>
      </c>
      <c r="C20" s="334">
        <v>103.1</v>
      </c>
      <c r="D20" s="457">
        <v>6.6</v>
      </c>
      <c r="E20" s="551">
        <v>0</v>
      </c>
      <c r="F20" s="458">
        <v>671.46161452000001</v>
      </c>
      <c r="G20" s="526">
        <v>453.82978989473179</v>
      </c>
      <c r="H20" s="526">
        <v>183.92901739824268</v>
      </c>
      <c r="I20" s="526">
        <v>33.678325753059013</v>
      </c>
      <c r="J20" s="526">
        <v>0</v>
      </c>
      <c r="K20" s="526">
        <v>0</v>
      </c>
      <c r="L20" s="123"/>
    </row>
    <row r="21" spans="1:12" s="1" customFormat="1" ht="18" x14ac:dyDescent="0.35">
      <c r="A21" s="22"/>
      <c r="B21" s="527" t="s">
        <v>532</v>
      </c>
      <c r="C21" s="334">
        <v>3.6</v>
      </c>
      <c r="D21" s="516">
        <v>3.6</v>
      </c>
      <c r="E21" s="551"/>
      <c r="F21" s="456">
        <v>3.6</v>
      </c>
      <c r="G21" s="461">
        <v>2.4297380465274183</v>
      </c>
      <c r="H21" s="461">
        <v>0.9874208675099031</v>
      </c>
      <c r="I21" s="461">
        <v>0.1828410859626792</v>
      </c>
      <c r="J21" s="461"/>
      <c r="K21" s="422">
        <v>0</v>
      </c>
      <c r="L21" s="123"/>
    </row>
    <row r="22" spans="1:12" s="1" customFormat="1" ht="18" x14ac:dyDescent="0.35">
      <c r="A22" s="22"/>
      <c r="B22" s="527" t="s">
        <v>688</v>
      </c>
      <c r="C22" s="334">
        <v>3</v>
      </c>
      <c r="D22" s="516">
        <v>3</v>
      </c>
      <c r="E22" s="551"/>
      <c r="F22" s="456">
        <v>15.878699999999998</v>
      </c>
      <c r="G22" s="461">
        <v>11.359025988460555</v>
      </c>
      <c r="H22" s="461">
        <v>4.1133923482401533</v>
      </c>
      <c r="I22" s="461">
        <v>0.38180018933260312</v>
      </c>
      <c r="J22" s="461">
        <v>0</v>
      </c>
      <c r="K22" s="461">
        <v>0</v>
      </c>
      <c r="L22" s="123"/>
    </row>
    <row r="23" spans="1:12" s="1" customFormat="1" ht="18" x14ac:dyDescent="0.35">
      <c r="A23" s="22"/>
      <c r="B23" s="528"/>
      <c r="C23" s="334"/>
      <c r="D23" s="529"/>
      <c r="E23" s="551"/>
      <c r="F23" s="530"/>
      <c r="G23" s="531"/>
      <c r="H23" s="531"/>
      <c r="I23" s="531"/>
      <c r="J23" s="531"/>
      <c r="K23" s="532"/>
      <c r="L23" s="123"/>
    </row>
    <row r="24" spans="1:12" s="1" customFormat="1" ht="40.5" customHeight="1" x14ac:dyDescent="0.35">
      <c r="A24" s="22"/>
      <c r="B24" s="527" t="s">
        <v>549</v>
      </c>
      <c r="C24" s="334">
        <v>96.5</v>
      </c>
      <c r="D24" s="516">
        <v>0</v>
      </c>
      <c r="E24" s="551"/>
      <c r="F24" s="530">
        <v>651.98291452000001</v>
      </c>
      <c r="G24" s="461">
        <v>440.0410258597438</v>
      </c>
      <c r="H24" s="461">
        <v>178.82820418249261</v>
      </c>
      <c r="I24" s="461">
        <v>33.113684477763734</v>
      </c>
      <c r="J24" s="461">
        <v>0</v>
      </c>
      <c r="K24" s="461">
        <v>0</v>
      </c>
      <c r="L24" s="123"/>
    </row>
    <row r="25" spans="1:12" s="1" customFormat="1" ht="54" hidden="1" customHeight="1" x14ac:dyDescent="0.35">
      <c r="B25" s="519" t="s">
        <v>663</v>
      </c>
      <c r="C25" s="334">
        <v>0</v>
      </c>
      <c r="D25" s="439">
        <v>0</v>
      </c>
      <c r="E25" s="533">
        <v>0</v>
      </c>
      <c r="F25" s="420">
        <v>0.28999999999999998</v>
      </c>
      <c r="G25" s="461" t="e">
        <v>#VALUE!</v>
      </c>
      <c r="H25" s="461">
        <v>0</v>
      </c>
      <c r="I25" s="461">
        <v>0</v>
      </c>
      <c r="J25" s="461"/>
      <c r="K25" s="461">
        <v>0</v>
      </c>
      <c r="L25" s="123"/>
    </row>
    <row r="26" spans="1:12" s="1" customFormat="1" ht="18" hidden="1" customHeight="1" x14ac:dyDescent="0.35">
      <c r="A26" s="22"/>
      <c r="B26" s="534" t="s">
        <v>534</v>
      </c>
      <c r="C26" s="334"/>
      <c r="D26" s="535"/>
      <c r="E26" s="536"/>
      <c r="F26" s="537">
        <v>0.35</v>
      </c>
      <c r="G26" s="461" t="e">
        <v>#VALUE!</v>
      </c>
      <c r="H26" s="461" t="e">
        <v>#VALUE!</v>
      </c>
      <c r="I26" s="461" t="e">
        <v>#VALUE!</v>
      </c>
      <c r="J26" s="461"/>
      <c r="K26" s="461">
        <v>0</v>
      </c>
      <c r="L26" s="123"/>
    </row>
    <row r="27" spans="1:12" s="1" customFormat="1" ht="18" hidden="1" customHeight="1" x14ac:dyDescent="0.35">
      <c r="A27" s="22"/>
      <c r="B27" s="534" t="s">
        <v>533</v>
      </c>
      <c r="C27" s="334"/>
      <c r="D27" s="535"/>
      <c r="E27" s="536"/>
      <c r="F27" s="537">
        <v>16.05</v>
      </c>
      <c r="G27" s="461">
        <v>127188.1427757761</v>
      </c>
      <c r="H27" s="461">
        <v>51679.899649229301</v>
      </c>
      <c r="I27" s="461">
        <v>9563.4890203834493</v>
      </c>
      <c r="J27" s="461"/>
      <c r="K27" s="461">
        <v>4.6931799999999999</v>
      </c>
      <c r="L27" s="123"/>
    </row>
    <row r="28" spans="1:12" s="1" customFormat="1" ht="16.5" hidden="1" customHeight="1" x14ac:dyDescent="0.35">
      <c r="A28" s="22"/>
      <c r="B28" s="534" t="s">
        <v>530</v>
      </c>
      <c r="C28" s="334"/>
      <c r="D28" s="535"/>
      <c r="E28" s="536"/>
      <c r="F28" s="537">
        <v>35</v>
      </c>
      <c r="G28" s="461">
        <v>23280.279632843954</v>
      </c>
      <c r="H28" s="461">
        <v>9460.8692257132607</v>
      </c>
      <c r="I28" s="461">
        <v>1751.8726414427892</v>
      </c>
      <c r="J28" s="461"/>
      <c r="K28" s="461">
        <v>0</v>
      </c>
      <c r="L28" s="123"/>
    </row>
    <row r="29" spans="1:12" s="1" customFormat="1" ht="18" hidden="1" customHeight="1" x14ac:dyDescent="0.35">
      <c r="A29" s="22"/>
      <c r="B29" s="534" t="s">
        <v>386</v>
      </c>
      <c r="C29" s="334"/>
      <c r="D29" s="535"/>
      <c r="E29" s="536"/>
      <c r="F29" s="537">
        <v>0.74</v>
      </c>
      <c r="G29" s="461">
        <v>14.738656004788291</v>
      </c>
      <c r="H29" s="461">
        <v>5.9896401256002108</v>
      </c>
      <c r="I29" s="461">
        <v>1.109103869611503</v>
      </c>
      <c r="J29" s="461"/>
      <c r="K29" s="461">
        <v>0</v>
      </c>
      <c r="L29" s="123"/>
    </row>
    <row r="30" spans="1:12" s="1" customFormat="1" ht="0.75" hidden="1" customHeight="1" x14ac:dyDescent="0.35">
      <c r="A30" s="22"/>
      <c r="B30" s="350" t="s">
        <v>535</v>
      </c>
      <c r="C30" s="334"/>
      <c r="D30" s="350"/>
      <c r="E30" s="350"/>
      <c r="F30" s="350">
        <v>0</v>
      </c>
      <c r="G30" s="461">
        <v>0</v>
      </c>
      <c r="H30" s="461">
        <v>0</v>
      </c>
      <c r="I30" s="461">
        <v>0</v>
      </c>
      <c r="J30" s="461"/>
      <c r="K30" s="461">
        <v>1.8071534400000004</v>
      </c>
      <c r="L30" s="123"/>
    </row>
    <row r="31" spans="1:12" s="1" customFormat="1" ht="21" hidden="1" customHeight="1" x14ac:dyDescent="0.35">
      <c r="A31" s="22"/>
      <c r="B31" s="350"/>
      <c r="C31" s="334"/>
      <c r="D31" s="350"/>
      <c r="E31" s="350"/>
      <c r="F31" s="350"/>
      <c r="G31" s="467">
        <v>0</v>
      </c>
      <c r="H31" s="467">
        <v>0</v>
      </c>
      <c r="I31" s="467">
        <v>0</v>
      </c>
      <c r="J31" s="467"/>
      <c r="K31" s="467">
        <v>4.6931799999999999</v>
      </c>
      <c r="L31" s="123"/>
    </row>
    <row r="32" spans="1:12" s="1" customFormat="1" ht="4.5" hidden="1" customHeight="1" x14ac:dyDescent="0.35">
      <c r="A32" s="22"/>
      <c r="B32" s="538"/>
      <c r="C32" s="334"/>
      <c r="D32" s="550"/>
      <c r="E32" s="522"/>
      <c r="F32" s="334">
        <v>0</v>
      </c>
      <c r="G32" s="539"/>
      <c r="H32" s="539"/>
      <c r="I32" s="539"/>
      <c r="J32" s="539"/>
      <c r="K32" s="539"/>
      <c r="L32" s="123"/>
    </row>
    <row r="33" spans="1:15" s="1" customFormat="1" ht="19.5" hidden="1" customHeight="1" x14ac:dyDescent="0.35">
      <c r="A33" s="22"/>
      <c r="B33" s="538"/>
      <c r="C33" s="334"/>
      <c r="D33" s="550"/>
      <c r="E33" s="522"/>
      <c r="F33" s="334">
        <v>0</v>
      </c>
      <c r="G33" s="334"/>
      <c r="H33" s="334"/>
      <c r="I33" s="334"/>
      <c r="J33" s="334"/>
      <c r="K33" s="334"/>
      <c r="L33" s="123"/>
    </row>
    <row r="34" spans="1:15" s="1" customFormat="1" ht="35.4" x14ac:dyDescent="0.35">
      <c r="A34" s="22"/>
      <c r="B34" s="540" t="s">
        <v>678</v>
      </c>
      <c r="C34" s="334">
        <v>5.2</v>
      </c>
      <c r="D34" s="541">
        <v>3</v>
      </c>
      <c r="E34" s="542"/>
      <c r="F34" s="543">
        <v>0</v>
      </c>
      <c r="G34" s="463">
        <v>0</v>
      </c>
      <c r="H34" s="463">
        <v>0</v>
      </c>
      <c r="I34" s="463">
        <v>0</v>
      </c>
      <c r="J34" s="463"/>
      <c r="K34" s="463">
        <v>0</v>
      </c>
      <c r="L34" s="123"/>
    </row>
    <row r="35" spans="1:15" s="20" customFormat="1" ht="117.75" customHeight="1" x14ac:dyDescent="0.35">
      <c r="B35" s="557" t="s">
        <v>661</v>
      </c>
      <c r="C35" s="334">
        <v>22.700000000000003</v>
      </c>
      <c r="D35" s="541">
        <v>10.899999999999999</v>
      </c>
      <c r="E35" s="542">
        <v>0</v>
      </c>
      <c r="F35" s="543">
        <v>169.29</v>
      </c>
      <c r="G35" s="543">
        <v>114.25843163795184</v>
      </c>
      <c r="H35" s="543">
        <v>46.433466294653194</v>
      </c>
      <c r="I35" s="543">
        <v>8.5981020673949882</v>
      </c>
      <c r="J35" s="543">
        <v>0</v>
      </c>
      <c r="K35" s="543">
        <v>0</v>
      </c>
      <c r="L35" s="123"/>
    </row>
    <row r="36" spans="1:15" s="20" customFormat="1" ht="18" x14ac:dyDescent="0.35">
      <c r="B36" s="544" t="s">
        <v>700</v>
      </c>
      <c r="C36" s="334">
        <v>5.9</v>
      </c>
      <c r="D36" s="545">
        <v>0</v>
      </c>
      <c r="E36" s="522">
        <v>0</v>
      </c>
      <c r="F36" s="463">
        <v>1.43</v>
      </c>
      <c r="G36" s="463">
        <v>0.96514594625950223</v>
      </c>
      <c r="H36" s="463">
        <v>0.39222551126087812</v>
      </c>
      <c r="I36" s="463">
        <v>7.2628542479619779E-2</v>
      </c>
      <c r="J36" s="463"/>
      <c r="K36" s="463">
        <v>0</v>
      </c>
      <c r="L36" s="123"/>
    </row>
    <row r="37" spans="1:15" s="20" customFormat="1" ht="18" customHeight="1" x14ac:dyDescent="0.35">
      <c r="B37" s="544" t="s">
        <v>676</v>
      </c>
      <c r="C37" s="334">
        <v>4.2</v>
      </c>
      <c r="D37" s="545">
        <v>0</v>
      </c>
      <c r="E37" s="522"/>
      <c r="F37" s="463">
        <v>1.02</v>
      </c>
      <c r="G37" s="463">
        <v>0.6884257798494352</v>
      </c>
      <c r="H37" s="463">
        <v>0.27976924579447254</v>
      </c>
      <c r="I37" s="463">
        <v>5.1804974356092437E-2</v>
      </c>
      <c r="J37" s="463"/>
      <c r="K37" s="463">
        <v>0</v>
      </c>
      <c r="L37" s="123"/>
    </row>
    <row r="38" spans="1:15" s="20" customFormat="1" ht="18" x14ac:dyDescent="0.35">
      <c r="B38" s="546" t="s">
        <v>696</v>
      </c>
      <c r="C38" s="334">
        <v>0</v>
      </c>
      <c r="D38" s="545">
        <v>0</v>
      </c>
      <c r="E38" s="522"/>
      <c r="F38" s="463">
        <v>12.4</v>
      </c>
      <c r="G38" s="463">
        <v>8.3690977158166628</v>
      </c>
      <c r="H38" s="463">
        <v>3.4011163214229998</v>
      </c>
      <c r="I38" s="463">
        <v>0.62978596276033949</v>
      </c>
      <c r="J38" s="463"/>
      <c r="K38" s="463">
        <v>0</v>
      </c>
      <c r="L38" s="123"/>
    </row>
    <row r="39" spans="1:15" s="20" customFormat="1" ht="18" x14ac:dyDescent="0.35">
      <c r="B39" s="547"/>
      <c r="C39" s="334"/>
      <c r="D39" s="548"/>
      <c r="E39" s="522"/>
      <c r="F39" s="463"/>
      <c r="G39" s="463"/>
      <c r="H39" s="463"/>
      <c r="I39" s="463"/>
      <c r="J39" s="463"/>
      <c r="K39" s="463"/>
      <c r="L39" s="123"/>
    </row>
    <row r="40" spans="1:15" s="20" customFormat="1" ht="18" x14ac:dyDescent="0.35">
      <c r="B40" s="549"/>
      <c r="C40" s="334"/>
      <c r="D40" s="545"/>
      <c r="E40" s="522"/>
      <c r="F40" s="539"/>
      <c r="G40" s="539"/>
      <c r="H40" s="539"/>
      <c r="I40" s="539"/>
      <c r="J40" s="539"/>
      <c r="K40" s="453"/>
      <c r="L40" s="123"/>
    </row>
    <row r="41" spans="1:15" s="20" customFormat="1" ht="35.4" x14ac:dyDescent="0.35">
      <c r="B41" s="558" t="s">
        <v>746</v>
      </c>
      <c r="C41" s="334">
        <v>2.4</v>
      </c>
      <c r="D41" s="550">
        <v>2.4</v>
      </c>
      <c r="E41" s="551"/>
      <c r="F41" s="334">
        <v>5.64</v>
      </c>
      <c r="G41" s="539">
        <v>3.8065896062262885</v>
      </c>
      <c r="H41" s="539">
        <v>1.546959359098848</v>
      </c>
      <c r="I41" s="539">
        <v>0.28645103467486405</v>
      </c>
      <c r="J41" s="539"/>
      <c r="K41" s="453">
        <v>0</v>
      </c>
      <c r="L41" s="123"/>
    </row>
    <row r="42" spans="1:15" s="20" customFormat="1" ht="18" customHeight="1" x14ac:dyDescent="0.35">
      <c r="B42" s="549"/>
      <c r="C42" s="334"/>
      <c r="D42" s="550">
        <v>0</v>
      </c>
      <c r="E42" s="551"/>
      <c r="F42" s="334">
        <v>0</v>
      </c>
      <c r="G42" s="539">
        <v>0</v>
      </c>
      <c r="H42" s="539">
        <v>0</v>
      </c>
      <c r="I42" s="539">
        <v>0</v>
      </c>
      <c r="J42" s="539"/>
      <c r="K42" s="453">
        <v>0</v>
      </c>
      <c r="L42" s="123"/>
      <c r="O42"/>
    </row>
    <row r="43" spans="1:15" s="20" customFormat="1" ht="18" x14ac:dyDescent="0.35">
      <c r="B43" s="559" t="s">
        <v>714</v>
      </c>
      <c r="C43" s="334">
        <v>0</v>
      </c>
      <c r="D43" s="545"/>
      <c r="E43" s="522"/>
      <c r="F43" s="334">
        <v>1.7</v>
      </c>
      <c r="G43" s="539">
        <v>1.1473762997490586</v>
      </c>
      <c r="H43" s="539">
        <v>0.46628207632412089</v>
      </c>
      <c r="I43" s="539">
        <v>8.6341623926820724E-2</v>
      </c>
      <c r="J43" s="539"/>
      <c r="K43" s="453">
        <v>0</v>
      </c>
      <c r="L43" s="123"/>
    </row>
    <row r="44" spans="1:15" s="20" customFormat="1" ht="18" x14ac:dyDescent="0.35">
      <c r="B44" s="443" t="s">
        <v>718</v>
      </c>
      <c r="C44" s="334">
        <v>0</v>
      </c>
      <c r="D44" s="545">
        <v>0</v>
      </c>
      <c r="E44" s="522"/>
      <c r="F44" s="334">
        <v>0</v>
      </c>
      <c r="G44" s="539">
        <v>0</v>
      </c>
      <c r="H44" s="539">
        <v>0</v>
      </c>
      <c r="I44" s="539">
        <v>0</v>
      </c>
      <c r="J44" s="539"/>
      <c r="K44" s="453">
        <v>0</v>
      </c>
      <c r="L44" s="123"/>
    </row>
    <row r="45" spans="1:15" s="20" customFormat="1" ht="18" x14ac:dyDescent="0.35">
      <c r="B45" s="443" t="s">
        <v>720</v>
      </c>
      <c r="C45" s="334">
        <v>0</v>
      </c>
      <c r="D45" s="545"/>
      <c r="E45" s="522"/>
      <c r="F45" s="334">
        <v>2.4</v>
      </c>
      <c r="G45" s="539">
        <v>1.6198253643516123</v>
      </c>
      <c r="H45" s="539">
        <v>0.65828057833993536</v>
      </c>
      <c r="I45" s="539">
        <v>0.12189405730845279</v>
      </c>
      <c r="J45" s="539"/>
      <c r="K45" s="453">
        <v>0</v>
      </c>
      <c r="L45" s="123"/>
    </row>
    <row r="46" spans="1:15" s="20" customFormat="1" ht="18" x14ac:dyDescent="0.35">
      <c r="B46" s="559" t="s">
        <v>690</v>
      </c>
      <c r="C46" s="334">
        <v>0</v>
      </c>
      <c r="D46" s="552"/>
      <c r="E46" s="551"/>
      <c r="F46" s="334">
        <v>0</v>
      </c>
      <c r="G46" s="539">
        <v>0</v>
      </c>
      <c r="H46" s="539">
        <v>0</v>
      </c>
      <c r="I46" s="539">
        <v>0</v>
      </c>
      <c r="J46" s="539"/>
      <c r="K46" s="453">
        <v>0</v>
      </c>
      <c r="L46" s="123"/>
    </row>
    <row r="47" spans="1:15" s="20" customFormat="1" ht="35.4" x14ac:dyDescent="0.35">
      <c r="B47" s="558" t="s">
        <v>689</v>
      </c>
      <c r="C47" s="334">
        <v>4.7</v>
      </c>
      <c r="D47" s="552">
        <v>3.4</v>
      </c>
      <c r="E47" s="551"/>
      <c r="F47" s="334">
        <v>3.4</v>
      </c>
      <c r="G47" s="539">
        <v>2.2947525994981173</v>
      </c>
      <c r="H47" s="539">
        <v>0.93256415264824177</v>
      </c>
      <c r="I47" s="539">
        <v>0.17268324785364145</v>
      </c>
      <c r="J47" s="539"/>
      <c r="K47" s="453">
        <v>0</v>
      </c>
      <c r="L47" s="123"/>
    </row>
    <row r="48" spans="1:15" s="20" customFormat="1" ht="18" x14ac:dyDescent="0.35">
      <c r="B48" s="443" t="s">
        <v>691</v>
      </c>
      <c r="C48" s="334">
        <v>1</v>
      </c>
      <c r="D48" s="552">
        <v>5.0999999999999996</v>
      </c>
      <c r="E48" s="551"/>
      <c r="F48" s="553">
        <v>126.1</v>
      </c>
      <c r="G48" s="539">
        <v>85.108324351974289</v>
      </c>
      <c r="H48" s="539">
        <v>34.587158720277436</v>
      </c>
      <c r="I48" s="539">
        <v>6.4045169277482898</v>
      </c>
      <c r="J48" s="539"/>
      <c r="K48" s="453">
        <v>0</v>
      </c>
      <c r="L48" s="123"/>
    </row>
    <row r="49" spans="2:15" s="20" customFormat="1" ht="52.8" x14ac:dyDescent="0.35">
      <c r="B49" s="558" t="s">
        <v>663</v>
      </c>
      <c r="C49" s="334"/>
      <c r="D49" s="552">
        <v>0</v>
      </c>
      <c r="E49" s="551"/>
      <c r="F49" s="539">
        <v>11.97</v>
      </c>
      <c r="G49" s="539">
        <v>8.0788790047036656</v>
      </c>
      <c r="H49" s="539">
        <v>3.2831743844704278</v>
      </c>
      <c r="I49" s="539">
        <v>0.60794661082590828</v>
      </c>
      <c r="J49" s="539"/>
      <c r="K49" s="453">
        <v>0</v>
      </c>
      <c r="L49" s="123"/>
    </row>
    <row r="50" spans="2:15" s="20" customFormat="1" ht="18" x14ac:dyDescent="0.35">
      <c r="B50" s="558" t="s">
        <v>730</v>
      </c>
      <c r="C50" s="334">
        <v>4.5</v>
      </c>
      <c r="D50" s="552">
        <v>0</v>
      </c>
      <c r="E50" s="551"/>
      <c r="F50" s="539">
        <v>3.23</v>
      </c>
      <c r="G50" s="539">
        <v>2.1800149695232114</v>
      </c>
      <c r="H50" s="539">
        <v>0.88593594501582973</v>
      </c>
      <c r="I50" s="539">
        <v>0.16404908546095939</v>
      </c>
      <c r="J50" s="539"/>
      <c r="K50" s="453">
        <v>0</v>
      </c>
      <c r="L50" s="123"/>
      <c r="O50" s="398"/>
    </row>
    <row r="51" spans="2:15" ht="18" x14ac:dyDescent="0.35">
      <c r="B51" s="554" t="s">
        <v>721</v>
      </c>
      <c r="C51" s="334">
        <v>0</v>
      </c>
      <c r="D51" s="541">
        <v>0</v>
      </c>
      <c r="E51" s="551">
        <v>0</v>
      </c>
      <c r="F51" s="543">
        <v>33.300000000000004</v>
      </c>
      <c r="G51" s="543">
        <v>22.47507693037862</v>
      </c>
      <c r="H51" s="543">
        <v>9.133643024466604</v>
      </c>
      <c r="I51" s="543">
        <v>1.6912800451547825</v>
      </c>
      <c r="J51" s="334">
        <v>0</v>
      </c>
      <c r="K51" s="334">
        <v>0</v>
      </c>
      <c r="L51" s="123"/>
    </row>
    <row r="52" spans="2:15" ht="18" x14ac:dyDescent="0.35">
      <c r="B52" s="443" t="s">
        <v>658</v>
      </c>
      <c r="C52" s="334">
        <v>0</v>
      </c>
      <c r="D52" s="545">
        <v>0</v>
      </c>
      <c r="E52" s="522"/>
      <c r="F52" s="463">
        <v>28.1</v>
      </c>
      <c r="G52" s="453">
        <v>18.965455307616793</v>
      </c>
      <c r="H52" s="453">
        <v>7.7073684380634102</v>
      </c>
      <c r="I52" s="453">
        <v>1.4271762543198014</v>
      </c>
      <c r="J52" s="453">
        <v>0</v>
      </c>
      <c r="K52" s="453">
        <v>0</v>
      </c>
      <c r="L52" s="123"/>
    </row>
    <row r="53" spans="2:15" s="1" customFormat="1" ht="18" hidden="1" customHeight="1" x14ac:dyDescent="0.35">
      <c r="B53" s="443" t="s">
        <v>56</v>
      </c>
      <c r="C53" s="334"/>
      <c r="D53" s="545"/>
      <c r="E53" s="522"/>
      <c r="F53" s="463">
        <v>7.8</v>
      </c>
      <c r="G53" s="463">
        <v>5.2644324341427398</v>
      </c>
      <c r="H53" s="463">
        <v>3.6741272199465151</v>
      </c>
      <c r="I53" s="463">
        <v>0.39615568625247155</v>
      </c>
      <c r="J53" s="463"/>
      <c r="K53" s="463">
        <v>0</v>
      </c>
      <c r="L53" s="123">
        <f t="shared" ref="L53" si="0">SUM(G53:K53)-F53</f>
        <v>1.5347153403417275</v>
      </c>
    </row>
    <row r="54" spans="2:15" s="1" customFormat="1" ht="18" x14ac:dyDescent="0.35">
      <c r="B54" s="409" t="s">
        <v>677</v>
      </c>
      <c r="C54" s="334">
        <v>0</v>
      </c>
      <c r="D54" s="545">
        <v>0</v>
      </c>
      <c r="E54" s="522"/>
      <c r="F54" s="463">
        <v>5.2</v>
      </c>
      <c r="G54" s="463">
        <v>3.5096216227618267</v>
      </c>
      <c r="H54" s="463">
        <v>1.4262745864031934</v>
      </c>
      <c r="I54" s="463">
        <v>0.26410379083498103</v>
      </c>
      <c r="J54" s="463">
        <v>0</v>
      </c>
      <c r="K54" s="463">
        <v>0</v>
      </c>
      <c r="L54" s="123"/>
    </row>
    <row r="55" spans="2:15" s="15" customFormat="1" ht="18" x14ac:dyDescent="0.35">
      <c r="B55" s="554" t="s">
        <v>571</v>
      </c>
      <c r="C55" s="334">
        <v>0</v>
      </c>
      <c r="D55" s="541">
        <v>0</v>
      </c>
      <c r="E55" s="551"/>
      <c r="F55" s="443">
        <v>120.96</v>
      </c>
      <c r="G55" s="460">
        <v>81.639198363321256</v>
      </c>
      <c r="H55" s="460">
        <v>33.177341148332744</v>
      </c>
      <c r="I55" s="460">
        <v>6.1434604883460207</v>
      </c>
      <c r="J55" s="460">
        <v>0</v>
      </c>
      <c r="K55" s="460">
        <v>0</v>
      </c>
      <c r="L55" s="123"/>
    </row>
    <row r="56" spans="2:15" ht="18" x14ac:dyDescent="0.35">
      <c r="B56" s="443" t="s">
        <v>531</v>
      </c>
      <c r="C56" s="334">
        <v>0</v>
      </c>
      <c r="D56" s="550">
        <v>0</v>
      </c>
      <c r="E56" s="551"/>
      <c r="F56" s="463">
        <v>65</v>
      </c>
      <c r="G56" s="463">
        <v>43.870270284522832</v>
      </c>
      <c r="H56" s="463">
        <v>17.828432330039917</v>
      </c>
      <c r="I56" s="463">
        <v>3.3012973854372629</v>
      </c>
      <c r="J56" s="463"/>
      <c r="K56" s="463">
        <v>0</v>
      </c>
      <c r="L56"/>
    </row>
    <row r="57" spans="2:15" ht="18" x14ac:dyDescent="0.35">
      <c r="B57" s="443" t="s">
        <v>572</v>
      </c>
      <c r="C57" s="334">
        <v>0</v>
      </c>
      <c r="D57" s="550">
        <v>0</v>
      </c>
      <c r="E57" s="551"/>
      <c r="F57" s="463">
        <v>41.66</v>
      </c>
      <c r="G57" s="463">
        <v>28.1174686162034</v>
      </c>
      <c r="H57" s="463">
        <v>11.426653705684044</v>
      </c>
      <c r="I57" s="463">
        <v>2.1158776781125597</v>
      </c>
      <c r="J57" s="463"/>
      <c r="K57" s="463">
        <v>0</v>
      </c>
      <c r="L57" s="123"/>
    </row>
    <row r="58" spans="2:15" ht="35.4" x14ac:dyDescent="0.35">
      <c r="B58" s="560" t="s">
        <v>742</v>
      </c>
      <c r="C58" s="334">
        <v>0</v>
      </c>
      <c r="D58" s="550">
        <v>0</v>
      </c>
      <c r="E58" s="551"/>
      <c r="F58" s="463">
        <v>14.3</v>
      </c>
      <c r="G58" s="463">
        <v>9.6514594625950227</v>
      </c>
      <c r="H58" s="463">
        <v>3.9222551126087817</v>
      </c>
      <c r="I58" s="453">
        <v>0.72628542479619795</v>
      </c>
      <c r="J58" s="453"/>
      <c r="K58" s="453">
        <v>0</v>
      </c>
      <c r="L58" s="123"/>
    </row>
    <row r="59" spans="2:15" ht="18" x14ac:dyDescent="0.35">
      <c r="B59" s="350"/>
      <c r="C59" s="350"/>
      <c r="D59" s="350"/>
      <c r="E59" s="350"/>
      <c r="F59" s="432"/>
      <c r="G59" s="432"/>
      <c r="H59" s="432"/>
      <c r="I59" s="432"/>
      <c r="J59" s="432"/>
      <c r="K59" s="555"/>
    </row>
    <row r="60" spans="2:15" ht="18" x14ac:dyDescent="0.35">
      <c r="B60" s="350"/>
      <c r="C60" s="350"/>
      <c r="D60" s="350"/>
      <c r="E60" s="350"/>
      <c r="F60" s="432"/>
      <c r="G60" s="432"/>
      <c r="H60" s="432"/>
      <c r="I60" s="432"/>
      <c r="J60" s="432"/>
      <c r="K60" s="555"/>
    </row>
    <row r="61" spans="2:15" ht="24" customHeight="1" x14ac:dyDescent="0.35">
      <c r="B61" s="556" t="s">
        <v>102</v>
      </c>
      <c r="C61" s="556"/>
      <c r="D61" s="556"/>
      <c r="E61" s="555"/>
      <c r="F61" s="350"/>
      <c r="G61" s="350"/>
      <c r="H61" s="350"/>
      <c r="I61" s="350" t="s">
        <v>732</v>
      </c>
      <c r="J61" s="350"/>
      <c r="K61" s="555"/>
    </row>
    <row r="62" spans="2:15" ht="24" customHeight="1" x14ac:dyDescent="0.35">
      <c r="B62" s="350" t="s">
        <v>584</v>
      </c>
      <c r="C62" s="350"/>
      <c r="D62" s="350"/>
      <c r="E62" s="555"/>
      <c r="F62" s="350"/>
      <c r="G62" s="350"/>
      <c r="H62" s="350"/>
      <c r="I62" s="350" t="s">
        <v>8</v>
      </c>
      <c r="J62" s="350"/>
      <c r="K62" s="555"/>
    </row>
    <row r="63" spans="2:15" ht="24" customHeight="1" x14ac:dyDescent="0.35">
      <c r="B63" s="350" t="s">
        <v>354</v>
      </c>
      <c r="C63" s="350"/>
      <c r="D63" s="350"/>
      <c r="E63" s="555"/>
      <c r="F63" s="350"/>
      <c r="G63" s="350"/>
      <c r="H63" s="350"/>
      <c r="I63" s="350" t="s">
        <v>743</v>
      </c>
      <c r="J63" s="350"/>
      <c r="K63" s="555"/>
    </row>
    <row r="64" spans="2:15" ht="17.399999999999999" x14ac:dyDescent="0.3">
      <c r="B64" s="64"/>
      <c r="C64" s="64"/>
      <c r="D64" s="64"/>
      <c r="E64" s="64"/>
      <c r="K64" s="98"/>
    </row>
    <row r="65" spans="2:11" ht="17.399999999999999" x14ac:dyDescent="0.3">
      <c r="B65" s="64"/>
      <c r="C65" s="64"/>
      <c r="D65" s="64"/>
      <c r="E65" s="64"/>
      <c r="K65" s="98"/>
    </row>
  </sheetData>
  <mergeCells count="7">
    <mergeCell ref="B1:K1"/>
    <mergeCell ref="G4:K4"/>
    <mergeCell ref="B4:B5"/>
    <mergeCell ref="F4:F5"/>
    <mergeCell ref="D4:D5"/>
    <mergeCell ref="C4:C5"/>
    <mergeCell ref="E4:E5"/>
  </mergeCells>
  <phoneticPr fontId="0" type="noConversion"/>
  <conditionalFormatting sqref="E61:E63 K61:K63">
    <cfRule type="expression" dxfId="16" priority="39" stopIfTrue="1">
      <formula>ABS(#REF!-(#REF!+$E61+$K61+#REF!))&gt;отклонение</formula>
    </cfRule>
  </conditionalFormatting>
  <conditionalFormatting sqref="K59:K60 K64:K65">
    <cfRule type="expression" dxfId="15" priority="37" stopIfTrue="1">
      <formula>ABS(#REF!-(#REF!+#REF!+$K59+#REF!))&gt;отклонение</formula>
    </cfRule>
  </conditionalFormatting>
  <pageMargins left="1.1811023622047245" right="0.39370078740157483" top="0.78740157480314965" bottom="0.78740157480314965" header="0.51181102362204722" footer="0.51181102362204722"/>
  <pageSetup paperSize="9" scale="49" orientation="portrait" horizontalDpi="4294967293" r:id="rId1"/>
  <headerFooter alignWithMargins="0"/>
  <rowBreaks count="1" manualBreakCount="1">
    <brk id="13" min="1" max="10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20">
    <pageSetUpPr fitToPage="1"/>
  </sheetPr>
  <dimension ref="A1:K53"/>
  <sheetViews>
    <sheetView topLeftCell="A23" zoomScale="75" zoomScaleNormal="75" workbookViewId="0">
      <selection activeCell="B1" sqref="B1:K52"/>
    </sheetView>
  </sheetViews>
  <sheetFormatPr defaultRowHeight="13.2" x14ac:dyDescent="0.25"/>
  <cols>
    <col min="1" max="1" width="1.88671875" customWidth="1"/>
    <col min="2" max="2" width="61.44140625" customWidth="1"/>
    <col min="3" max="3" width="18.109375" customWidth="1"/>
    <col min="4" max="4" width="13.88671875" customWidth="1"/>
    <col min="5" max="5" width="4.33203125" hidden="1" customWidth="1"/>
    <col min="6" max="6" width="17.88671875" style="126" customWidth="1"/>
    <col min="7" max="7" width="20.88671875" customWidth="1"/>
    <col min="8" max="8" width="16.44140625" customWidth="1"/>
    <col min="9" max="9" width="16.6640625" customWidth="1"/>
    <col min="10" max="10" width="15.109375" customWidth="1"/>
    <col min="11" max="11" width="15.6640625" customWidth="1"/>
  </cols>
  <sheetData>
    <row r="1" spans="1:11" ht="58.5" customHeight="1" x14ac:dyDescent="0.25">
      <c r="B1" s="1100" t="s">
        <v>496</v>
      </c>
      <c r="C1" s="1100"/>
      <c r="D1" s="1100"/>
      <c r="E1" s="1100"/>
      <c r="F1" s="1100"/>
      <c r="G1" s="1100"/>
      <c r="H1" s="1100"/>
      <c r="I1" s="1100"/>
      <c r="J1" s="1100"/>
      <c r="K1" s="1100"/>
    </row>
    <row r="2" spans="1:11" ht="18" x14ac:dyDescent="0.35">
      <c r="B2" s="497"/>
      <c r="C2" s="500"/>
      <c r="D2" s="500"/>
      <c r="E2" s="500"/>
      <c r="F2" s="498"/>
      <c r="G2" s="498"/>
      <c r="H2" s="498"/>
      <c r="I2" s="498"/>
      <c r="J2" s="497"/>
      <c r="K2" s="350"/>
    </row>
    <row r="3" spans="1:11" ht="31.5" customHeight="1" thickBot="1" x14ac:dyDescent="0.4">
      <c r="B3" s="412" t="s">
        <v>53</v>
      </c>
      <c r="C3" s="412"/>
      <c r="D3" s="502"/>
      <c r="E3" s="502"/>
      <c r="F3" s="503"/>
      <c r="G3" s="504">
        <v>0.67493261097327351</v>
      </c>
      <c r="H3" s="504">
        <v>0.27428162352770535</v>
      </c>
      <c r="I3" s="504">
        <v>5.0785765499021161E-2</v>
      </c>
      <c r="J3" s="564">
        <v>0</v>
      </c>
      <c r="K3" s="564">
        <v>0</v>
      </c>
    </row>
    <row r="4" spans="1:11" ht="18.75" customHeight="1" thickBot="1" x14ac:dyDescent="0.3">
      <c r="B4" s="1155" t="s">
        <v>77</v>
      </c>
      <c r="C4" s="1159" t="s">
        <v>819</v>
      </c>
      <c r="D4" s="1159" t="s">
        <v>857</v>
      </c>
      <c r="E4" s="1163" t="s">
        <v>35</v>
      </c>
      <c r="F4" s="1157" t="s">
        <v>839</v>
      </c>
      <c r="G4" s="1152" t="s">
        <v>54</v>
      </c>
      <c r="H4" s="1153"/>
      <c r="I4" s="1153"/>
      <c r="J4" s="1153"/>
      <c r="K4" s="1154"/>
    </row>
    <row r="5" spans="1:11" ht="79.5" customHeight="1" thickBot="1" x14ac:dyDescent="0.3">
      <c r="B5" s="1165"/>
      <c r="C5" s="1159"/>
      <c r="D5" s="1160"/>
      <c r="E5" s="1164"/>
      <c r="F5" s="1158"/>
      <c r="G5" s="561" t="s">
        <v>59</v>
      </c>
      <c r="H5" s="561" t="s">
        <v>61</v>
      </c>
      <c r="I5" s="562" t="s">
        <v>60</v>
      </c>
      <c r="J5" s="563" t="s">
        <v>388</v>
      </c>
      <c r="K5" s="563" t="s">
        <v>515</v>
      </c>
    </row>
    <row r="6" spans="1:11" ht="17.399999999999999" x14ac:dyDescent="0.3">
      <c r="B6" s="565" t="s">
        <v>112</v>
      </c>
      <c r="C6" s="507">
        <v>4439</v>
      </c>
      <c r="D6" s="566">
        <v>5173</v>
      </c>
      <c r="E6" s="567">
        <v>0</v>
      </c>
      <c r="F6" s="568">
        <v>5682.4667698597468</v>
      </c>
      <c r="G6" s="418">
        <v>3835.5358431239911</v>
      </c>
      <c r="H6" s="418">
        <v>1551.0185188514045</v>
      </c>
      <c r="I6" s="418">
        <v>296.05444530867157</v>
      </c>
      <c r="J6" s="569">
        <v>0</v>
      </c>
      <c r="K6" s="569">
        <v>0</v>
      </c>
    </row>
    <row r="7" spans="1:11" ht="18" x14ac:dyDescent="0.35">
      <c r="B7" s="570" t="s">
        <v>78</v>
      </c>
      <c r="C7" s="334">
        <v>472.9</v>
      </c>
      <c r="D7" s="460">
        <v>419.7</v>
      </c>
      <c r="E7" s="571"/>
      <c r="F7" s="543">
        <v>390.76990000000001</v>
      </c>
      <c r="G7" s="572">
        <v>263.74334889676499</v>
      </c>
      <c r="H7" s="526">
        <v>99.663188194443492</v>
      </c>
      <c r="I7" s="526">
        <v>27.36336290879153</v>
      </c>
      <c r="J7" s="521">
        <v>0</v>
      </c>
      <c r="K7" s="521">
        <v>0</v>
      </c>
    </row>
    <row r="8" spans="1:11" ht="18" x14ac:dyDescent="0.35">
      <c r="B8" s="573" t="s">
        <v>528</v>
      </c>
      <c r="C8" s="334">
        <v>36.9</v>
      </c>
      <c r="D8" s="453">
        <v>15</v>
      </c>
      <c r="E8" s="574"/>
      <c r="F8" s="334">
        <v>4.157</v>
      </c>
      <c r="G8" s="463">
        <v>2.8056948638158978</v>
      </c>
      <c r="H8" s="536">
        <v>1.1401887090046712</v>
      </c>
      <c r="I8" s="424">
        <v>0.21111642717943097</v>
      </c>
      <c r="J8" s="422">
        <v>0</v>
      </c>
      <c r="K8" s="422">
        <v>0</v>
      </c>
    </row>
    <row r="9" spans="1:11" ht="18" x14ac:dyDescent="0.35">
      <c r="B9" s="573" t="s">
        <v>651</v>
      </c>
      <c r="C9" s="334">
        <v>278</v>
      </c>
      <c r="D9" s="539">
        <v>39.5</v>
      </c>
      <c r="E9" s="522"/>
      <c r="F9" s="463">
        <v>42.576000000000001</v>
      </c>
      <c r="G9" s="463">
        <v>28.735930844798094</v>
      </c>
      <c r="H9" s="536">
        <v>4.16</v>
      </c>
      <c r="I9" s="424">
        <v>9.680069155201906</v>
      </c>
      <c r="J9" s="422">
        <v>0</v>
      </c>
      <c r="K9" s="422">
        <v>0</v>
      </c>
    </row>
    <row r="10" spans="1:11" ht="18" x14ac:dyDescent="0.35">
      <c r="B10" s="573" t="s">
        <v>675</v>
      </c>
      <c r="C10" s="334">
        <v>33</v>
      </c>
      <c r="D10" s="539">
        <v>49.2</v>
      </c>
      <c r="E10" s="522"/>
      <c r="F10" s="463">
        <v>64.599999999999994</v>
      </c>
      <c r="G10" s="463">
        <v>43.600646668873466</v>
      </c>
      <c r="H10" s="536">
        <v>17.718592879889766</v>
      </c>
      <c r="I10" s="424">
        <v>3.2807604512367665</v>
      </c>
      <c r="J10" s="422">
        <v>0</v>
      </c>
      <c r="K10" s="422">
        <v>0</v>
      </c>
    </row>
    <row r="11" spans="1:11" ht="18" x14ac:dyDescent="0.35">
      <c r="B11" s="573" t="s">
        <v>582</v>
      </c>
      <c r="C11" s="334">
        <v>12</v>
      </c>
      <c r="D11" s="539">
        <v>8.5</v>
      </c>
      <c r="E11" s="522"/>
      <c r="F11" s="350">
        <v>12.172000000000001</v>
      </c>
      <c r="G11" s="575">
        <v>8.215279740766686</v>
      </c>
      <c r="H11" s="576">
        <v>3.3385559215792298</v>
      </c>
      <c r="I11" s="577">
        <v>0.61816433765408563</v>
      </c>
      <c r="J11" s="578">
        <v>0</v>
      </c>
      <c r="K11" s="422">
        <v>0</v>
      </c>
    </row>
    <row r="12" spans="1:11" ht="18" x14ac:dyDescent="0.35">
      <c r="B12" s="573" t="s">
        <v>68</v>
      </c>
      <c r="C12" s="334">
        <v>113</v>
      </c>
      <c r="D12" s="539">
        <v>307.5</v>
      </c>
      <c r="E12" s="579"/>
      <c r="F12" s="463">
        <v>267.26490000000001</v>
      </c>
      <c r="G12" s="463">
        <v>180.38579677851084</v>
      </c>
      <c r="H12" s="580">
        <v>73.305850683969823</v>
      </c>
      <c r="I12" s="580">
        <v>13.573252537519341</v>
      </c>
      <c r="J12" s="580">
        <v>0</v>
      </c>
      <c r="K12" s="517">
        <v>0</v>
      </c>
    </row>
    <row r="13" spans="1:11" ht="34.799999999999997" x14ac:dyDescent="0.3">
      <c r="B13" s="581" t="s">
        <v>574</v>
      </c>
      <c r="C13" s="443">
        <v>3413</v>
      </c>
      <c r="D13" s="460">
        <v>3811.6000000000004</v>
      </c>
      <c r="E13" s="542">
        <v>0</v>
      </c>
      <c r="F13" s="582">
        <v>4733.7817800000003</v>
      </c>
      <c r="G13" s="543">
        <v>3194.9836965531103</v>
      </c>
      <c r="H13" s="543">
        <v>1298.3893520442709</v>
      </c>
      <c r="I13" s="543">
        <v>240.408731402619</v>
      </c>
      <c r="J13" s="460">
        <v>0</v>
      </c>
      <c r="K13" s="440">
        <v>0</v>
      </c>
    </row>
    <row r="14" spans="1:11" ht="18" x14ac:dyDescent="0.35">
      <c r="A14" s="16"/>
      <c r="B14" s="573" t="s">
        <v>103</v>
      </c>
      <c r="C14" s="334">
        <v>2813</v>
      </c>
      <c r="D14" s="539">
        <v>3181.8</v>
      </c>
      <c r="E14" s="522"/>
      <c r="F14" s="463">
        <v>3880.1489999999999</v>
      </c>
      <c r="G14" s="463">
        <v>2618.8390955353361</v>
      </c>
      <c r="H14" s="463">
        <v>1064.2535672494023</v>
      </c>
      <c r="I14" s="463">
        <v>197.05633721526146</v>
      </c>
      <c r="J14" s="463">
        <v>0</v>
      </c>
      <c r="K14" s="536">
        <v>0</v>
      </c>
    </row>
    <row r="15" spans="1:11" ht="36" x14ac:dyDescent="0.35">
      <c r="A15" s="16"/>
      <c r="B15" s="573" t="s">
        <v>64</v>
      </c>
      <c r="C15" s="334">
        <v>600</v>
      </c>
      <c r="D15" s="539">
        <v>629.79999999999995</v>
      </c>
      <c r="E15" s="522"/>
      <c r="F15" s="463">
        <v>853.63278000000003</v>
      </c>
      <c r="G15" s="463">
        <v>576.14460101777399</v>
      </c>
      <c r="H15" s="463">
        <v>234.13578479486853</v>
      </c>
      <c r="I15" s="463">
        <v>43.352394187357525</v>
      </c>
      <c r="J15" s="463">
        <v>0</v>
      </c>
      <c r="K15" s="536">
        <v>0</v>
      </c>
    </row>
    <row r="16" spans="1:11" s="1" customFormat="1" ht="69.599999999999994" x14ac:dyDescent="0.3">
      <c r="B16" s="581" t="s">
        <v>119</v>
      </c>
      <c r="C16" s="443">
        <v>73.5</v>
      </c>
      <c r="D16" s="460">
        <v>465.99999999999994</v>
      </c>
      <c r="E16" s="571">
        <v>0</v>
      </c>
      <c r="F16" s="543">
        <v>105.92508985974663</v>
      </c>
      <c r="G16" s="460">
        <v>71.746006840306322</v>
      </c>
      <c r="H16" s="460">
        <v>28.993427594402426</v>
      </c>
      <c r="I16" s="460">
        <v>5.3276928493584537</v>
      </c>
      <c r="J16" s="460">
        <v>0</v>
      </c>
      <c r="K16" s="440">
        <v>0</v>
      </c>
    </row>
    <row r="17" spans="1:11" ht="18" x14ac:dyDescent="0.35">
      <c r="A17" s="16"/>
      <c r="B17" s="583" t="s">
        <v>45</v>
      </c>
      <c r="C17" s="334">
        <v>38.9</v>
      </c>
      <c r="D17" s="539">
        <v>401.9</v>
      </c>
      <c r="E17" s="584">
        <v>0</v>
      </c>
      <c r="F17" s="334">
        <v>71.39</v>
      </c>
      <c r="G17" s="539">
        <v>48.183439097381999</v>
      </c>
      <c r="H17" s="539">
        <v>19.580965103642885</v>
      </c>
      <c r="I17" s="539">
        <v>3.625595798975116</v>
      </c>
      <c r="J17" s="539">
        <v>0</v>
      </c>
      <c r="K17" s="456">
        <v>0</v>
      </c>
    </row>
    <row r="18" spans="1:11" ht="18" x14ac:dyDescent="0.35">
      <c r="A18" s="16"/>
      <c r="B18" s="583" t="s">
        <v>46</v>
      </c>
      <c r="C18" s="334">
        <v>2.7</v>
      </c>
      <c r="D18" s="539">
        <v>10.7</v>
      </c>
      <c r="E18" s="522"/>
      <c r="F18" s="463">
        <v>2.4</v>
      </c>
      <c r="G18" s="463">
        <v>1.7</v>
      </c>
      <c r="H18" s="463">
        <v>0.6</v>
      </c>
      <c r="I18" s="463">
        <v>0.1</v>
      </c>
      <c r="J18" s="463">
        <v>0</v>
      </c>
      <c r="K18" s="536">
        <v>0</v>
      </c>
    </row>
    <row r="19" spans="1:11" ht="18" x14ac:dyDescent="0.35">
      <c r="A19" s="16"/>
      <c r="B19" s="583" t="s">
        <v>14</v>
      </c>
      <c r="C19" s="334">
        <v>2.9</v>
      </c>
      <c r="D19" s="539">
        <v>10.9</v>
      </c>
      <c r="E19" s="522"/>
      <c r="F19" s="463">
        <v>2.7</v>
      </c>
      <c r="G19" s="463">
        <v>1.9</v>
      </c>
      <c r="H19" s="463">
        <v>0.7</v>
      </c>
      <c r="I19" s="463">
        <v>0.1</v>
      </c>
      <c r="J19" s="463">
        <v>0</v>
      </c>
      <c r="K19" s="536">
        <v>0</v>
      </c>
    </row>
    <row r="20" spans="1:11" ht="18" x14ac:dyDescent="0.35">
      <c r="A20" s="16"/>
      <c r="B20" s="583" t="s">
        <v>63</v>
      </c>
      <c r="C20" s="334">
        <v>19.600000000000001</v>
      </c>
      <c r="D20" s="453">
        <v>19.600000000000001</v>
      </c>
      <c r="E20" s="574">
        <v>0</v>
      </c>
      <c r="F20" s="463">
        <v>17.435089859746622</v>
      </c>
      <c r="G20" s="453">
        <v>11.863376411245037</v>
      </c>
      <c r="H20" s="453">
        <v>4.8210830084270766</v>
      </c>
      <c r="I20" s="453">
        <v>0.89266786439508339</v>
      </c>
      <c r="J20" s="453">
        <v>0</v>
      </c>
      <c r="K20" s="442">
        <v>0</v>
      </c>
    </row>
    <row r="21" spans="1:11" ht="18" x14ac:dyDescent="0.35">
      <c r="A21" s="16"/>
      <c r="B21" s="583" t="s">
        <v>704</v>
      </c>
      <c r="C21" s="334">
        <v>9.4</v>
      </c>
      <c r="D21" s="539">
        <v>22.9</v>
      </c>
      <c r="E21" s="522"/>
      <c r="F21" s="334">
        <v>12</v>
      </c>
      <c r="G21" s="463">
        <v>8.0991913316792825</v>
      </c>
      <c r="H21" s="463">
        <v>3.2913794823324642</v>
      </c>
      <c r="I21" s="463">
        <v>0.60942918598825391</v>
      </c>
      <c r="J21" s="453">
        <v>0</v>
      </c>
      <c r="K21" s="442">
        <v>0</v>
      </c>
    </row>
    <row r="22" spans="1:11" s="15" customFormat="1" ht="52.2" x14ac:dyDescent="0.3">
      <c r="A22" s="16"/>
      <c r="B22" s="585" t="s">
        <v>118</v>
      </c>
      <c r="C22" s="443">
        <v>33.1</v>
      </c>
      <c r="D22" s="443">
        <v>23.7</v>
      </c>
      <c r="E22" s="542">
        <v>0</v>
      </c>
      <c r="F22" s="582">
        <v>11.3</v>
      </c>
      <c r="G22" s="543">
        <v>7.6267385039979914</v>
      </c>
      <c r="H22" s="543">
        <v>3.0993823458630705</v>
      </c>
      <c r="I22" s="543">
        <v>0.5738791501389392</v>
      </c>
      <c r="J22" s="586">
        <v>0</v>
      </c>
      <c r="K22" s="587">
        <v>0</v>
      </c>
    </row>
    <row r="23" spans="1:11" ht="17.399999999999999" x14ac:dyDescent="0.3">
      <c r="B23" s="581" t="s">
        <v>75</v>
      </c>
      <c r="C23" s="443">
        <v>446.5</v>
      </c>
      <c r="D23" s="443">
        <v>452</v>
      </c>
      <c r="E23" s="542">
        <v>0</v>
      </c>
      <c r="F23" s="582">
        <v>440.69</v>
      </c>
      <c r="G23" s="588">
        <v>297.4360523298119</v>
      </c>
      <c r="H23" s="543">
        <v>120.87316867242447</v>
      </c>
      <c r="I23" s="543">
        <v>22.380778997763635</v>
      </c>
      <c r="J23" s="586">
        <v>0</v>
      </c>
      <c r="K23" s="589">
        <v>0</v>
      </c>
    </row>
    <row r="24" spans="1:11" ht="18" x14ac:dyDescent="0.35">
      <c r="B24" s="590" t="s">
        <v>76</v>
      </c>
      <c r="C24" s="334">
        <v>25</v>
      </c>
      <c r="D24" s="334">
        <v>30</v>
      </c>
      <c r="E24" s="522"/>
      <c r="F24" s="591">
        <v>62</v>
      </c>
      <c r="G24" s="591">
        <v>41.84582188034296</v>
      </c>
      <c r="H24" s="463">
        <v>17.00546065871773</v>
      </c>
      <c r="I24" s="463">
        <v>3.148717460939312</v>
      </c>
      <c r="J24" s="453">
        <v>0</v>
      </c>
      <c r="K24" s="442">
        <v>0</v>
      </c>
    </row>
    <row r="25" spans="1:11" ht="18" x14ac:dyDescent="0.35">
      <c r="B25" s="590" t="s">
        <v>708</v>
      </c>
      <c r="C25" s="334">
        <v>2.6</v>
      </c>
      <c r="D25" s="334">
        <v>5.7</v>
      </c>
      <c r="E25" s="551"/>
      <c r="F25" s="463">
        <v>3.16</v>
      </c>
      <c r="G25" s="463">
        <v>2.1327870506755442</v>
      </c>
      <c r="H25" s="463">
        <v>0.86672993034754897</v>
      </c>
      <c r="I25" s="463">
        <v>0.16048301897690687</v>
      </c>
      <c r="J25" s="453">
        <v>0</v>
      </c>
      <c r="K25" s="442">
        <v>0</v>
      </c>
    </row>
    <row r="26" spans="1:11" ht="18" x14ac:dyDescent="0.35">
      <c r="B26" s="573" t="s">
        <v>706</v>
      </c>
      <c r="C26" s="334">
        <v>82</v>
      </c>
      <c r="D26" s="334">
        <v>100</v>
      </c>
      <c r="E26" s="551"/>
      <c r="F26" s="463">
        <v>40</v>
      </c>
      <c r="G26" s="463">
        <v>26.997304438930939</v>
      </c>
      <c r="H26" s="463">
        <v>10.971264941108213</v>
      </c>
      <c r="I26" s="463">
        <v>2.0314306199608465</v>
      </c>
      <c r="J26" s="453">
        <v>0</v>
      </c>
      <c r="K26" s="442">
        <v>0</v>
      </c>
    </row>
    <row r="27" spans="1:11" ht="18" x14ac:dyDescent="0.35">
      <c r="B27" s="573" t="s">
        <v>709</v>
      </c>
      <c r="C27" s="334">
        <v>16</v>
      </c>
      <c r="D27" s="334">
        <v>26</v>
      </c>
      <c r="E27" s="522"/>
      <c r="F27" s="463">
        <v>5.0999999999999996</v>
      </c>
      <c r="G27" s="463">
        <v>3.4421563159636945</v>
      </c>
      <c r="H27" s="463">
        <v>1.3988362799912972</v>
      </c>
      <c r="I27" s="463">
        <v>0.25900740404500788</v>
      </c>
      <c r="J27" s="453">
        <v>0</v>
      </c>
      <c r="K27" s="442">
        <v>0</v>
      </c>
    </row>
    <row r="28" spans="1:11" ht="18" x14ac:dyDescent="0.35">
      <c r="B28" s="573" t="s">
        <v>652</v>
      </c>
      <c r="C28" s="334">
        <v>18</v>
      </c>
      <c r="D28" s="334">
        <v>22</v>
      </c>
      <c r="E28" s="584">
        <v>0</v>
      </c>
      <c r="F28" s="463">
        <v>12.67</v>
      </c>
      <c r="G28" s="539">
        <v>8.5513961810313752</v>
      </c>
      <c r="H28" s="539">
        <v>3.4751481700960269</v>
      </c>
      <c r="I28" s="539">
        <v>0.6434556488725981</v>
      </c>
      <c r="J28" s="539">
        <v>0</v>
      </c>
      <c r="K28" s="456">
        <v>0</v>
      </c>
    </row>
    <row r="29" spans="1:11" ht="18" x14ac:dyDescent="0.35">
      <c r="B29" s="592" t="s">
        <v>820</v>
      </c>
      <c r="C29" s="334">
        <v>19</v>
      </c>
      <c r="D29" s="334">
        <v>14.8</v>
      </c>
      <c r="E29" s="522"/>
      <c r="F29" s="463">
        <v>14.8</v>
      </c>
      <c r="G29" s="463">
        <v>9.9890026424044489</v>
      </c>
      <c r="H29" s="463">
        <v>4.0593680282100397</v>
      </c>
      <c r="I29" s="463">
        <v>0.75162932938551319</v>
      </c>
      <c r="J29" s="453">
        <v>0</v>
      </c>
      <c r="K29" s="442">
        <v>0</v>
      </c>
    </row>
    <row r="30" spans="1:11" ht="36" x14ac:dyDescent="0.35">
      <c r="B30" s="592" t="s">
        <v>734</v>
      </c>
      <c r="C30" s="334">
        <v>19</v>
      </c>
      <c r="D30" s="334">
        <v>20.100000000000001</v>
      </c>
      <c r="E30" s="522"/>
      <c r="F30" s="463">
        <v>18</v>
      </c>
      <c r="G30" s="463">
        <v>12.148786997518924</v>
      </c>
      <c r="H30" s="463">
        <v>4.9370692234986961</v>
      </c>
      <c r="I30" s="463">
        <v>0.91414377898238086</v>
      </c>
      <c r="J30" s="453">
        <v>0</v>
      </c>
      <c r="K30" s="442">
        <v>0</v>
      </c>
    </row>
    <row r="31" spans="1:11" ht="18" x14ac:dyDescent="0.35">
      <c r="B31" s="593" t="s">
        <v>723</v>
      </c>
      <c r="C31" s="334">
        <v>7.4</v>
      </c>
      <c r="D31" s="334">
        <v>7.4</v>
      </c>
      <c r="E31" s="594">
        <v>0</v>
      </c>
      <c r="F31" s="463"/>
      <c r="G31" s="463">
        <v>0</v>
      </c>
      <c r="H31" s="463">
        <v>0</v>
      </c>
      <c r="I31" s="463">
        <v>0</v>
      </c>
      <c r="J31" s="463">
        <v>0</v>
      </c>
      <c r="K31" s="595">
        <v>0</v>
      </c>
    </row>
    <row r="32" spans="1:11" ht="36" x14ac:dyDescent="0.35">
      <c r="B32" s="596" t="s">
        <v>674</v>
      </c>
      <c r="C32" s="334">
        <v>14.8</v>
      </c>
      <c r="D32" s="334">
        <v>11.8</v>
      </c>
      <c r="E32" s="522"/>
      <c r="F32" s="495">
        <v>26</v>
      </c>
      <c r="G32" s="463">
        <v>17.548247885305113</v>
      </c>
      <c r="H32" s="463">
        <v>7.131322211720339</v>
      </c>
      <c r="I32" s="463">
        <v>1.3204299029745501</v>
      </c>
      <c r="J32" s="453">
        <v>0</v>
      </c>
      <c r="K32" s="442">
        <v>0</v>
      </c>
    </row>
    <row r="33" spans="2:11" ht="18" x14ac:dyDescent="0.35">
      <c r="B33" s="550" t="s">
        <v>707</v>
      </c>
      <c r="C33" s="334">
        <v>1</v>
      </c>
      <c r="D33" s="334">
        <v>0.4</v>
      </c>
      <c r="E33" s="522"/>
      <c r="F33" s="463">
        <v>8</v>
      </c>
      <c r="G33" s="463">
        <v>5.399460887786188</v>
      </c>
      <c r="H33" s="463">
        <v>2.1942529882216428</v>
      </c>
      <c r="I33" s="463">
        <v>0.40628612399216929</v>
      </c>
      <c r="J33" s="453">
        <v>0</v>
      </c>
      <c r="K33" s="442">
        <v>0</v>
      </c>
    </row>
    <row r="34" spans="2:11" ht="32.25" customHeight="1" x14ac:dyDescent="0.35">
      <c r="B34" s="597" t="s">
        <v>739</v>
      </c>
      <c r="C34" s="334">
        <v>38</v>
      </c>
      <c r="D34" s="334">
        <v>4</v>
      </c>
      <c r="E34" s="522">
        <v>0</v>
      </c>
      <c r="F34" s="463">
        <v>6.84</v>
      </c>
      <c r="G34" s="463">
        <v>4.6165390590571906</v>
      </c>
      <c r="H34" s="463">
        <v>1.8760863049295047</v>
      </c>
      <c r="I34" s="463">
        <v>0.34737463601330476</v>
      </c>
      <c r="J34" s="453">
        <v>0</v>
      </c>
      <c r="K34" s="598">
        <v>0</v>
      </c>
    </row>
    <row r="35" spans="2:11" ht="18" x14ac:dyDescent="0.35">
      <c r="B35" s="550" t="s">
        <v>692</v>
      </c>
      <c r="C35" s="334">
        <v>4.5</v>
      </c>
      <c r="D35" s="334">
        <v>2.1</v>
      </c>
      <c r="E35" s="522">
        <v>0</v>
      </c>
      <c r="F35" s="463">
        <v>32.1</v>
      </c>
      <c r="G35" s="463">
        <v>21.665336812242082</v>
      </c>
      <c r="H35" s="463">
        <v>8.804440115239343</v>
      </c>
      <c r="I35" s="463">
        <v>1.6302230725185793</v>
      </c>
      <c r="J35" s="453">
        <v>0</v>
      </c>
      <c r="K35" s="574">
        <v>0</v>
      </c>
    </row>
    <row r="36" spans="2:11" ht="18" x14ac:dyDescent="0.35">
      <c r="B36" s="550" t="s">
        <v>693</v>
      </c>
      <c r="C36" s="334">
        <v>37</v>
      </c>
      <c r="D36" s="334">
        <v>23.1</v>
      </c>
      <c r="E36" s="522">
        <v>0</v>
      </c>
      <c r="F36" s="463">
        <v>0</v>
      </c>
      <c r="G36" s="463">
        <v>0</v>
      </c>
      <c r="H36" s="463">
        <v>0</v>
      </c>
      <c r="I36" s="463">
        <v>0</v>
      </c>
      <c r="J36" s="453">
        <v>0</v>
      </c>
      <c r="K36" s="574">
        <v>0</v>
      </c>
    </row>
    <row r="37" spans="2:11" ht="18" x14ac:dyDescent="0.35">
      <c r="B37" s="550" t="s">
        <v>694</v>
      </c>
      <c r="C37" s="334">
        <v>45.8</v>
      </c>
      <c r="D37" s="334">
        <v>30</v>
      </c>
      <c r="E37" s="522">
        <v>0</v>
      </c>
      <c r="F37" s="463">
        <v>17.32</v>
      </c>
      <c r="G37" s="463">
        <v>0</v>
      </c>
      <c r="H37" s="463">
        <v>4.7505577194998567</v>
      </c>
      <c r="I37" s="463">
        <v>0.8796094584430465</v>
      </c>
      <c r="J37" s="453">
        <v>0</v>
      </c>
      <c r="K37" s="574">
        <v>0</v>
      </c>
    </row>
    <row r="38" spans="2:11" ht="18" x14ac:dyDescent="0.35">
      <c r="B38" s="550" t="s">
        <v>695</v>
      </c>
      <c r="C38" s="334">
        <v>3</v>
      </c>
      <c r="D38" s="334">
        <v>13</v>
      </c>
      <c r="E38" s="551">
        <v>0</v>
      </c>
      <c r="F38" s="463">
        <v>8.8000000000000007</v>
      </c>
      <c r="G38" s="463">
        <v>5.9394069765648076</v>
      </c>
      <c r="H38" s="463">
        <v>2.4136782870438074</v>
      </c>
      <c r="I38" s="463">
        <v>0.44691473639138624</v>
      </c>
      <c r="J38" s="453">
        <v>0</v>
      </c>
      <c r="K38" s="598">
        <v>0</v>
      </c>
    </row>
    <row r="39" spans="2:11" ht="36" x14ac:dyDescent="0.35">
      <c r="B39" s="597" t="s">
        <v>712</v>
      </c>
      <c r="C39" s="334">
        <v>28</v>
      </c>
      <c r="D39" s="334">
        <v>3.5</v>
      </c>
      <c r="E39" s="551">
        <v>0</v>
      </c>
      <c r="F39" s="463">
        <v>15.7</v>
      </c>
      <c r="G39" s="463">
        <v>10.596441992280393</v>
      </c>
      <c r="H39" s="463">
        <v>4.3062214893849742</v>
      </c>
      <c r="I39" s="463">
        <v>0.79733651833463215</v>
      </c>
      <c r="J39" s="453">
        <v>0</v>
      </c>
      <c r="K39" s="598">
        <v>0</v>
      </c>
    </row>
    <row r="40" spans="2:11" ht="36" x14ac:dyDescent="0.35">
      <c r="B40" s="597" t="s">
        <v>740</v>
      </c>
      <c r="C40" s="334">
        <v>0</v>
      </c>
      <c r="D40" s="334">
        <v>0</v>
      </c>
      <c r="E40" s="551">
        <v>0</v>
      </c>
      <c r="F40" s="463">
        <v>2.2000000000000002</v>
      </c>
      <c r="G40" s="463">
        <v>1.4848517441412019</v>
      </c>
      <c r="H40" s="522">
        <v>0.60341957176095185</v>
      </c>
      <c r="I40" s="463">
        <v>0.11172868409784656</v>
      </c>
      <c r="J40" s="453">
        <v>0</v>
      </c>
      <c r="K40" s="598">
        <v>0</v>
      </c>
    </row>
    <row r="41" spans="2:11" ht="18" x14ac:dyDescent="0.35">
      <c r="B41" s="550" t="s">
        <v>741</v>
      </c>
      <c r="C41" s="334">
        <v>64</v>
      </c>
      <c r="D41" s="334">
        <v>75</v>
      </c>
      <c r="E41" s="551">
        <v>0</v>
      </c>
      <c r="F41" s="463">
        <v>155</v>
      </c>
      <c r="G41" s="463">
        <v>0</v>
      </c>
      <c r="H41" s="522">
        <v>42.51365164679433</v>
      </c>
      <c r="I41" s="463">
        <v>7.8717936523482797</v>
      </c>
      <c r="J41" s="453">
        <v>0</v>
      </c>
      <c r="K41" s="598">
        <v>0</v>
      </c>
    </row>
    <row r="42" spans="2:11" ht="18" x14ac:dyDescent="0.35">
      <c r="B42" s="550" t="s">
        <v>696</v>
      </c>
      <c r="C42" s="334">
        <v>6</v>
      </c>
      <c r="D42" s="334">
        <v>32</v>
      </c>
      <c r="E42" s="551">
        <v>0</v>
      </c>
      <c r="F42" s="463">
        <v>5</v>
      </c>
      <c r="G42" s="463">
        <v>3.3746630548663674</v>
      </c>
      <c r="H42" s="522">
        <v>1.3714081176385267</v>
      </c>
      <c r="I42" s="463">
        <v>0.25392882749510581</v>
      </c>
      <c r="J42" s="453">
        <v>0</v>
      </c>
      <c r="K42" s="598">
        <v>0</v>
      </c>
    </row>
    <row r="43" spans="2:11" ht="18" x14ac:dyDescent="0.35">
      <c r="B43" s="550" t="s">
        <v>697</v>
      </c>
      <c r="C43" s="334">
        <v>0</v>
      </c>
      <c r="D43" s="334">
        <v>12</v>
      </c>
      <c r="E43" s="551">
        <v>0</v>
      </c>
      <c r="F43" s="463">
        <v>2.6</v>
      </c>
      <c r="G43" s="334">
        <v>0</v>
      </c>
      <c r="H43" s="522">
        <v>0</v>
      </c>
      <c r="I43" s="463">
        <v>0</v>
      </c>
      <c r="J43" s="453">
        <v>0</v>
      </c>
      <c r="K43" s="598">
        <v>0</v>
      </c>
    </row>
    <row r="44" spans="2:11" ht="18" x14ac:dyDescent="0.35">
      <c r="B44" s="550" t="s">
        <v>698</v>
      </c>
      <c r="C44" s="334">
        <v>5</v>
      </c>
      <c r="D44" s="334">
        <v>6</v>
      </c>
      <c r="E44" s="551">
        <v>0</v>
      </c>
      <c r="F44" s="463">
        <v>2</v>
      </c>
      <c r="G44" s="334">
        <v>0</v>
      </c>
      <c r="H44" s="522">
        <v>0.54856324705541071</v>
      </c>
      <c r="I44" s="463">
        <v>0.10157153099804232</v>
      </c>
      <c r="J44" s="453">
        <v>0</v>
      </c>
      <c r="K44" s="598">
        <v>0</v>
      </c>
    </row>
    <row r="45" spans="2:11" ht="18" x14ac:dyDescent="0.35">
      <c r="B45" s="550" t="s">
        <v>699</v>
      </c>
      <c r="C45" s="334">
        <v>1</v>
      </c>
      <c r="D45" s="334">
        <v>2.7</v>
      </c>
      <c r="E45" s="551">
        <v>0</v>
      </c>
      <c r="F45" s="463">
        <v>3.4</v>
      </c>
      <c r="G45" s="463">
        <v>2.29477087730913</v>
      </c>
      <c r="H45" s="522">
        <v>0.93255751999419823</v>
      </c>
      <c r="I45" s="463">
        <v>0.17267160269667195</v>
      </c>
      <c r="J45" s="453">
        <v>0</v>
      </c>
      <c r="K45" s="598">
        <v>0</v>
      </c>
    </row>
    <row r="46" spans="2:11" ht="18" x14ac:dyDescent="0.35">
      <c r="B46" s="550" t="s">
        <v>705</v>
      </c>
      <c r="C46" s="334">
        <v>9.4</v>
      </c>
      <c r="D46" s="334">
        <v>4.4000000000000004</v>
      </c>
      <c r="E46" s="551">
        <v>0</v>
      </c>
      <c r="F46" s="463">
        <v>0</v>
      </c>
      <c r="G46" s="334">
        <v>0</v>
      </c>
      <c r="H46" s="522">
        <v>0</v>
      </c>
      <c r="I46" s="463">
        <v>0</v>
      </c>
      <c r="J46" s="453">
        <v>0</v>
      </c>
      <c r="K46" s="598">
        <v>0</v>
      </c>
    </row>
    <row r="47" spans="2:11" ht="18" x14ac:dyDescent="0.35">
      <c r="B47" s="550" t="s">
        <v>711</v>
      </c>
      <c r="C47" s="334">
        <v>0</v>
      </c>
      <c r="D47" s="334">
        <v>0</v>
      </c>
      <c r="E47" s="551">
        <v>0</v>
      </c>
      <c r="F47" s="463">
        <v>0</v>
      </c>
      <c r="G47" s="463">
        <v>0</v>
      </c>
      <c r="H47" s="522">
        <v>0</v>
      </c>
      <c r="I47" s="463">
        <v>0</v>
      </c>
      <c r="J47" s="453">
        <v>0</v>
      </c>
      <c r="K47" s="598">
        <v>0</v>
      </c>
    </row>
    <row r="48" spans="2:11" ht="18" x14ac:dyDescent="0.35">
      <c r="B48" s="550" t="s">
        <v>710</v>
      </c>
      <c r="C48" s="334">
        <v>0</v>
      </c>
      <c r="D48" s="334">
        <v>6</v>
      </c>
      <c r="E48" s="551">
        <v>0</v>
      </c>
      <c r="F48" s="463">
        <v>0</v>
      </c>
      <c r="G48" s="463">
        <v>0</v>
      </c>
      <c r="H48" s="522">
        <v>0</v>
      </c>
      <c r="I48" s="463">
        <v>0</v>
      </c>
      <c r="J48" s="453">
        <v>0</v>
      </c>
      <c r="K48" s="598">
        <v>0</v>
      </c>
    </row>
    <row r="49" spans="2:11" ht="18" x14ac:dyDescent="0.35">
      <c r="B49" s="350"/>
      <c r="C49" s="350"/>
      <c r="D49" s="350"/>
      <c r="E49" s="350"/>
      <c r="F49" s="495"/>
      <c r="G49" s="495"/>
      <c r="H49" s="495"/>
      <c r="I49" s="495"/>
      <c r="J49" s="495"/>
      <c r="K49" s="350"/>
    </row>
    <row r="50" spans="2:11" ht="24" customHeight="1" x14ac:dyDescent="0.35">
      <c r="B50" s="492" t="s">
        <v>102</v>
      </c>
      <c r="C50" s="409"/>
      <c r="D50" s="582"/>
      <c r="E50" s="350"/>
      <c r="F50" s="350"/>
      <c r="G50" s="350" t="s">
        <v>732</v>
      </c>
      <c r="H50" s="350"/>
      <c r="I50" s="495"/>
      <c r="J50" s="350"/>
      <c r="K50" s="555"/>
    </row>
    <row r="51" spans="2:11" ht="24" customHeight="1" x14ac:dyDescent="0.35">
      <c r="B51" s="492" t="s">
        <v>584</v>
      </c>
      <c r="C51" s="493"/>
      <c r="D51" s="493"/>
      <c r="E51" s="350"/>
      <c r="F51" s="350"/>
      <c r="G51" s="350" t="s">
        <v>8</v>
      </c>
      <c r="H51" s="350"/>
      <c r="I51" s="350"/>
      <c r="J51" s="350"/>
      <c r="K51" s="555"/>
    </row>
    <row r="52" spans="2:11" ht="24" customHeight="1" x14ac:dyDescent="0.35">
      <c r="B52" s="492" t="s">
        <v>354</v>
      </c>
      <c r="C52" s="493"/>
      <c r="D52" s="350"/>
      <c r="E52" s="350"/>
      <c r="F52" s="350"/>
      <c r="G52" s="492" t="s">
        <v>743</v>
      </c>
      <c r="H52" s="350"/>
      <c r="I52" s="350"/>
      <c r="J52" s="350"/>
      <c r="K52" s="555"/>
    </row>
    <row r="53" spans="2:11" x14ac:dyDescent="0.25">
      <c r="F53"/>
    </row>
  </sheetData>
  <mergeCells count="7">
    <mergeCell ref="B1:K1"/>
    <mergeCell ref="G4:K4"/>
    <mergeCell ref="B4:B5"/>
    <mergeCell ref="F4:F5"/>
    <mergeCell ref="D4:D5"/>
    <mergeCell ref="C4:C5"/>
    <mergeCell ref="E4:E5"/>
  </mergeCells>
  <phoneticPr fontId="0" type="noConversion"/>
  <conditionalFormatting sqref="E50:E52 K50:K52">
    <cfRule type="expression" dxfId="14" priority="51" stopIfTrue="1">
      <formula>ABS(#REF!-(#REF!+$E50+$K50+#REF!))&gt;отклонение</formula>
    </cfRule>
  </conditionalFormatting>
  <conditionalFormatting sqref="G52">
    <cfRule type="expression" dxfId="13" priority="1" stopIfTrue="1">
      <formula>$H52-(#REF!+#REF!+#REF!+#REF!)&lt;&gt;0</formula>
    </cfRule>
  </conditionalFormatting>
  <pageMargins left="1.1811023622047245" right="0.39370078740157483" top="0.78740157480314965" bottom="0.78740157480314965" header="0.51181102362204722" footer="0.51181102362204722"/>
  <pageSetup paperSize="9" scale="43" orientation="portrait" horizontalDpi="4294967293" r:id="rId1"/>
  <headerFooter alignWithMargins="0"/>
  <rowBreaks count="1" manualBreakCount="1">
    <brk id="21" max="10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>
    <pageSetUpPr fitToPage="1"/>
  </sheetPr>
  <dimension ref="A1:P32"/>
  <sheetViews>
    <sheetView topLeftCell="A4" zoomScale="75" zoomScaleNormal="75" workbookViewId="0">
      <selection activeCell="B1" sqref="B1:K29"/>
    </sheetView>
  </sheetViews>
  <sheetFormatPr defaultRowHeight="13.2" x14ac:dyDescent="0.25"/>
  <cols>
    <col min="1" max="1" width="1.88671875" customWidth="1"/>
    <col min="2" max="2" width="63.6640625" customWidth="1"/>
    <col min="3" max="3" width="16.44140625" customWidth="1"/>
    <col min="4" max="4" width="15" customWidth="1"/>
    <col min="5" max="5" width="0.5546875" customWidth="1"/>
    <col min="6" max="6" width="14.88671875" customWidth="1"/>
    <col min="7" max="7" width="19.109375" customWidth="1"/>
    <col min="8" max="8" width="17" customWidth="1"/>
    <col min="9" max="10" width="17.44140625" customWidth="1"/>
    <col min="11" max="11" width="6.6640625" customWidth="1"/>
    <col min="12" max="12" width="9.33203125" style="105" customWidth="1"/>
    <col min="13" max="13" width="16.88671875" customWidth="1"/>
    <col min="14" max="14" width="26.44140625" customWidth="1"/>
    <col min="15" max="15" width="9.88671875" bestFit="1" customWidth="1"/>
  </cols>
  <sheetData>
    <row r="1" spans="1:16" ht="57" customHeight="1" x14ac:dyDescent="0.25">
      <c r="B1" s="1167" t="s">
        <v>745</v>
      </c>
      <c r="C1" s="1168"/>
      <c r="D1" s="1168"/>
      <c r="E1" s="1168"/>
      <c r="F1" s="1168"/>
      <c r="G1" s="1168"/>
      <c r="H1" s="1168"/>
      <c r="I1" s="1168"/>
      <c r="J1" s="1168"/>
      <c r="K1" s="1169"/>
      <c r="L1" s="102"/>
    </row>
    <row r="2" spans="1:16" ht="15.6" x14ac:dyDescent="0.25">
      <c r="B2" s="1171" t="s">
        <v>77</v>
      </c>
      <c r="C2" s="1159" t="s">
        <v>819</v>
      </c>
      <c r="D2" s="1159" t="s">
        <v>857</v>
      </c>
      <c r="E2" s="1159" t="s">
        <v>35</v>
      </c>
      <c r="F2" s="1159" t="s">
        <v>864</v>
      </c>
      <c r="G2" s="1170" t="s">
        <v>54</v>
      </c>
      <c r="H2" s="1170"/>
      <c r="I2" s="1170"/>
      <c r="J2" s="1170"/>
      <c r="K2" s="1170"/>
      <c r="L2" s="103"/>
    </row>
    <row r="3" spans="1:16" ht="69" customHeight="1" x14ac:dyDescent="0.25">
      <c r="B3" s="1171"/>
      <c r="C3" s="1159"/>
      <c r="D3" s="1159"/>
      <c r="E3" s="1159"/>
      <c r="F3" s="1159"/>
      <c r="G3" s="610" t="s">
        <v>59</v>
      </c>
      <c r="H3" s="610" t="s">
        <v>61</v>
      </c>
      <c r="I3" s="610" t="s">
        <v>60</v>
      </c>
      <c r="J3" s="610" t="s">
        <v>388</v>
      </c>
      <c r="K3" s="610" t="s">
        <v>515</v>
      </c>
      <c r="L3" s="103"/>
    </row>
    <row r="4" spans="1:16" ht="18" x14ac:dyDescent="0.35">
      <c r="B4" s="600" t="s">
        <v>55</v>
      </c>
      <c r="C4" s="601">
        <v>1330</v>
      </c>
      <c r="D4" s="602">
        <v>1337</v>
      </c>
      <c r="E4" s="601">
        <v>0</v>
      </c>
      <c r="F4" s="601">
        <v>0</v>
      </c>
      <c r="G4" s="601">
        <v>0</v>
      </c>
      <c r="H4" s="334">
        <v>0</v>
      </c>
      <c r="I4" s="338">
        <v>0</v>
      </c>
      <c r="J4" s="334">
        <v>0</v>
      </c>
      <c r="K4" s="334">
        <v>0</v>
      </c>
      <c r="L4" s="104"/>
      <c r="O4" s="3"/>
      <c r="P4" s="3"/>
    </row>
    <row r="5" spans="1:16" s="1" customFormat="1" ht="36.75" customHeight="1" x14ac:dyDescent="0.35">
      <c r="B5" s="599" t="s">
        <v>44</v>
      </c>
      <c r="C5" s="443">
        <v>908.7</v>
      </c>
      <c r="D5" s="543">
        <v>986.69999999999993</v>
      </c>
      <c r="E5" s="460">
        <v>0</v>
      </c>
      <c r="F5" s="460">
        <v>0</v>
      </c>
      <c r="G5" s="460">
        <v>0</v>
      </c>
      <c r="H5" s="460">
        <v>0</v>
      </c>
      <c r="I5" s="460">
        <v>0</v>
      </c>
      <c r="J5" s="460">
        <v>0</v>
      </c>
      <c r="K5" s="334">
        <v>0</v>
      </c>
      <c r="L5" s="104"/>
      <c r="O5" s="3"/>
    </row>
    <row r="6" spans="1:16" s="16" customFormat="1" ht="18" x14ac:dyDescent="0.35">
      <c r="B6" s="603" t="s">
        <v>103</v>
      </c>
      <c r="C6" s="334">
        <v>758.9</v>
      </c>
      <c r="D6" s="580">
        <v>825.3</v>
      </c>
      <c r="E6" s="453"/>
      <c r="F6" s="453">
        <v>0</v>
      </c>
      <c r="G6" s="453">
        <v>0</v>
      </c>
      <c r="H6" s="453">
        <v>0</v>
      </c>
      <c r="I6" s="453">
        <v>0</v>
      </c>
      <c r="J6" s="453"/>
      <c r="K6" s="334">
        <v>0</v>
      </c>
      <c r="L6" s="104"/>
      <c r="O6" s="3"/>
    </row>
    <row r="7" spans="1:16" s="16" customFormat="1" ht="36" x14ac:dyDescent="0.35">
      <c r="B7" s="603" t="s">
        <v>64</v>
      </c>
      <c r="C7" s="334">
        <v>149.80000000000001</v>
      </c>
      <c r="D7" s="580">
        <v>161.4</v>
      </c>
      <c r="E7" s="453"/>
      <c r="F7" s="453">
        <v>0</v>
      </c>
      <c r="G7" s="453">
        <v>0</v>
      </c>
      <c r="H7" s="453">
        <v>0</v>
      </c>
      <c r="I7" s="453">
        <v>0</v>
      </c>
      <c r="J7" s="453"/>
      <c r="K7" s="334">
        <v>0</v>
      </c>
      <c r="L7" s="104"/>
      <c r="O7" s="3"/>
    </row>
    <row r="8" spans="1:16" s="1" customFormat="1" ht="52.2" x14ac:dyDescent="0.35">
      <c r="B8" s="604" t="s">
        <v>527</v>
      </c>
      <c r="C8" s="443">
        <v>177.1</v>
      </c>
      <c r="D8" s="543">
        <v>28.9</v>
      </c>
      <c r="E8" s="543">
        <v>0</v>
      </c>
      <c r="F8" s="543">
        <v>0</v>
      </c>
      <c r="G8" s="543">
        <v>0</v>
      </c>
      <c r="H8" s="460">
        <v>0</v>
      </c>
      <c r="I8" s="460">
        <v>0</v>
      </c>
      <c r="J8" s="460">
        <v>0</v>
      </c>
      <c r="K8" s="334">
        <v>0</v>
      </c>
      <c r="L8" s="104"/>
      <c r="O8" s="3"/>
    </row>
    <row r="9" spans="1:16" s="16" customFormat="1" ht="18" x14ac:dyDescent="0.35">
      <c r="B9" s="605" t="s">
        <v>46</v>
      </c>
      <c r="C9" s="334">
        <v>1.5</v>
      </c>
      <c r="D9" s="580">
        <v>3.5</v>
      </c>
      <c r="E9" s="453"/>
      <c r="F9" s="453">
        <v>0</v>
      </c>
      <c r="G9" s="453">
        <v>0</v>
      </c>
      <c r="H9" s="453">
        <v>0</v>
      </c>
      <c r="I9" s="453">
        <v>0</v>
      </c>
      <c r="J9" s="453">
        <v>0</v>
      </c>
      <c r="K9" s="334">
        <v>0</v>
      </c>
      <c r="L9" s="104"/>
      <c r="O9" s="3"/>
    </row>
    <row r="10" spans="1:16" s="16" customFormat="1" ht="18" x14ac:dyDescent="0.35">
      <c r="B10" s="605" t="s">
        <v>14</v>
      </c>
      <c r="C10" s="334">
        <v>1.7</v>
      </c>
      <c r="D10" s="580">
        <v>3.7</v>
      </c>
      <c r="E10" s="453"/>
      <c r="F10" s="453">
        <v>0</v>
      </c>
      <c r="G10" s="453">
        <v>0</v>
      </c>
      <c r="H10" s="453">
        <v>0</v>
      </c>
      <c r="I10" s="453">
        <v>0</v>
      </c>
      <c r="J10" s="453">
        <v>0</v>
      </c>
      <c r="K10" s="334">
        <v>0</v>
      </c>
      <c r="L10" s="104"/>
      <c r="O10" s="3"/>
    </row>
    <row r="11" spans="1:16" s="16" customFormat="1" ht="18" x14ac:dyDescent="0.35">
      <c r="B11" s="605" t="s">
        <v>63</v>
      </c>
      <c r="C11" s="334">
        <v>14.7</v>
      </c>
      <c r="D11" s="463">
        <v>21.7</v>
      </c>
      <c r="E11" s="463">
        <v>0</v>
      </c>
      <c r="F11" s="463"/>
      <c r="G11" s="463">
        <v>0</v>
      </c>
      <c r="H11" s="463">
        <v>0</v>
      </c>
      <c r="I11" s="463">
        <v>0</v>
      </c>
      <c r="J11" s="463">
        <v>0</v>
      </c>
      <c r="K11" s="334">
        <v>0</v>
      </c>
      <c r="L11" s="104"/>
      <c r="O11" s="3"/>
    </row>
    <row r="12" spans="1:16" s="16" customFormat="1" ht="18" x14ac:dyDescent="0.35">
      <c r="B12" s="605" t="s">
        <v>830</v>
      </c>
      <c r="C12" s="334">
        <v>159.19999999999999</v>
      </c>
      <c r="D12" s="463"/>
      <c r="E12" s="463"/>
      <c r="F12" s="463">
        <v>0</v>
      </c>
      <c r="G12" s="463"/>
      <c r="H12" s="463"/>
      <c r="I12" s="463"/>
      <c r="J12" s="463"/>
      <c r="K12" s="334"/>
      <c r="L12" s="104"/>
      <c r="O12" s="3"/>
    </row>
    <row r="13" spans="1:16" s="1" customFormat="1" ht="52.2" x14ac:dyDescent="0.35">
      <c r="A13" s="16"/>
      <c r="B13" s="604" t="s">
        <v>43</v>
      </c>
      <c r="C13" s="334">
        <v>4.9000000000000004</v>
      </c>
      <c r="D13" s="606">
        <v>0</v>
      </c>
      <c r="E13" s="460">
        <v>0</v>
      </c>
      <c r="F13" s="543">
        <v>0</v>
      </c>
      <c r="G13" s="460">
        <v>0</v>
      </c>
      <c r="H13" s="460">
        <v>0</v>
      </c>
      <c r="I13" s="443">
        <v>0</v>
      </c>
      <c r="J13" s="460"/>
      <c r="K13" s="443"/>
      <c r="L13" s="104"/>
      <c r="O13" s="3"/>
    </row>
    <row r="14" spans="1:16" ht="18" x14ac:dyDescent="0.35">
      <c r="B14" s="604" t="s">
        <v>113</v>
      </c>
      <c r="C14" s="334">
        <v>239.29999999999998</v>
      </c>
      <c r="D14" s="606">
        <v>321.39999999999998</v>
      </c>
      <c r="E14" s="606">
        <v>0</v>
      </c>
      <c r="F14" s="606">
        <v>0</v>
      </c>
      <c r="G14" s="606">
        <v>0</v>
      </c>
      <c r="H14" s="606">
        <v>0</v>
      </c>
      <c r="I14" s="443">
        <v>0</v>
      </c>
      <c r="J14" s="443">
        <v>0</v>
      </c>
      <c r="K14" s="443">
        <v>0</v>
      </c>
      <c r="L14" s="104"/>
      <c r="O14" s="3"/>
    </row>
    <row r="15" spans="1:16" ht="15.75" customHeight="1" x14ac:dyDescent="0.35">
      <c r="B15" s="350" t="s">
        <v>831</v>
      </c>
      <c r="C15" s="334">
        <v>92.3</v>
      </c>
      <c r="D15" s="580">
        <v>0</v>
      </c>
      <c r="E15" s="539"/>
      <c r="F15" s="539">
        <v>0</v>
      </c>
      <c r="G15" s="350"/>
      <c r="H15" s="350"/>
      <c r="I15" s="334">
        <v>0</v>
      </c>
      <c r="J15" s="334"/>
      <c r="K15" s="334"/>
      <c r="L15" s="104"/>
      <c r="O15" s="3"/>
    </row>
    <row r="16" spans="1:16" ht="7.5" hidden="1" customHeight="1" x14ac:dyDescent="0.35">
      <c r="B16" s="334"/>
      <c r="C16" s="334">
        <v>0</v>
      </c>
      <c r="D16" s="334">
        <v>0</v>
      </c>
      <c r="E16" s="334"/>
      <c r="F16" s="334"/>
      <c r="G16" s="334"/>
      <c r="H16" s="334"/>
      <c r="I16" s="334">
        <v>0</v>
      </c>
      <c r="J16" s="334"/>
      <c r="K16" s="334"/>
      <c r="L16" s="104"/>
      <c r="O16" s="3"/>
    </row>
    <row r="17" spans="1:15" ht="23.25" customHeight="1" x14ac:dyDescent="0.35">
      <c r="A17" s="16"/>
      <c r="B17" s="350" t="s">
        <v>738</v>
      </c>
      <c r="C17" s="334">
        <v>35.700000000000003</v>
      </c>
      <c r="D17" s="334">
        <v>74.599999999999994</v>
      </c>
      <c r="E17" s="539"/>
      <c r="F17" s="334">
        <v>0</v>
      </c>
      <c r="G17" s="334"/>
      <c r="H17" s="334"/>
      <c r="I17" s="334">
        <v>0</v>
      </c>
      <c r="J17" s="334"/>
      <c r="K17" s="334">
        <v>0</v>
      </c>
      <c r="L17" s="104"/>
      <c r="O17" s="3"/>
    </row>
    <row r="18" spans="1:15" ht="22.5" customHeight="1" x14ac:dyDescent="0.35">
      <c r="A18" s="16"/>
      <c r="B18" s="334" t="s">
        <v>655</v>
      </c>
      <c r="C18" s="334">
        <v>58</v>
      </c>
      <c r="D18" s="334">
        <v>93.8</v>
      </c>
      <c r="E18" s="334"/>
      <c r="F18" s="334">
        <v>0</v>
      </c>
      <c r="G18" s="334"/>
      <c r="H18" s="334"/>
      <c r="I18" s="334"/>
      <c r="J18" s="334"/>
      <c r="K18" s="334">
        <v>0</v>
      </c>
      <c r="L18"/>
      <c r="O18" s="3"/>
    </row>
    <row r="19" spans="1:15" ht="18.75" customHeight="1" x14ac:dyDescent="0.35">
      <c r="B19" s="334" t="s">
        <v>389</v>
      </c>
      <c r="C19" s="334">
        <v>35.5</v>
      </c>
      <c r="D19" s="334">
        <v>71</v>
      </c>
      <c r="E19" s="334"/>
      <c r="F19" s="334">
        <v>0</v>
      </c>
      <c r="G19" s="334"/>
      <c r="H19" s="334"/>
      <c r="I19" s="334">
        <v>0</v>
      </c>
      <c r="J19" s="334"/>
      <c r="K19" s="334"/>
      <c r="L19" s="104"/>
      <c r="O19" s="3"/>
    </row>
    <row r="20" spans="1:15" ht="36" x14ac:dyDescent="0.35">
      <c r="B20" s="609" t="s">
        <v>737</v>
      </c>
      <c r="C20" s="334">
        <v>5.0999999999999996</v>
      </c>
      <c r="D20" s="334">
        <v>63</v>
      </c>
      <c r="E20" s="539"/>
      <c r="F20" s="334">
        <v>0</v>
      </c>
      <c r="G20" s="334"/>
      <c r="H20" s="334"/>
      <c r="I20" s="334">
        <v>0</v>
      </c>
      <c r="J20" s="334"/>
      <c r="K20" s="334"/>
      <c r="L20" s="104"/>
      <c r="O20" s="3"/>
    </row>
    <row r="21" spans="1:15" ht="36" x14ac:dyDescent="0.35">
      <c r="B21" s="609" t="s">
        <v>674</v>
      </c>
      <c r="C21" s="334">
        <v>7.5</v>
      </c>
      <c r="D21" s="580">
        <v>9.8000000000000007</v>
      </c>
      <c r="E21" s="539"/>
      <c r="F21" s="539">
        <v>0</v>
      </c>
      <c r="G21" s="334"/>
      <c r="H21" s="334"/>
      <c r="I21" s="334">
        <v>0</v>
      </c>
      <c r="J21" s="334"/>
      <c r="K21" s="334"/>
      <c r="L21" s="104"/>
      <c r="O21" s="3"/>
    </row>
    <row r="22" spans="1:15" ht="24" customHeight="1" x14ac:dyDescent="0.35">
      <c r="B22" s="334" t="s">
        <v>736</v>
      </c>
      <c r="C22" s="334">
        <v>5.2</v>
      </c>
      <c r="D22" s="334">
        <v>9.1999999999999993</v>
      </c>
      <c r="E22" s="334"/>
      <c r="F22" s="334">
        <v>0</v>
      </c>
      <c r="G22" s="334">
        <v>0</v>
      </c>
      <c r="H22" s="334">
        <v>0</v>
      </c>
      <c r="I22" s="334">
        <v>0</v>
      </c>
      <c r="J22" s="334">
        <v>0</v>
      </c>
      <c r="K22" s="334"/>
      <c r="L22" s="104"/>
      <c r="O22" s="3"/>
    </row>
    <row r="23" spans="1:15" ht="18" x14ac:dyDescent="0.35">
      <c r="A23" s="16"/>
      <c r="B23" s="350"/>
      <c r="C23" s="350"/>
      <c r="D23" s="350"/>
      <c r="E23" s="350"/>
      <c r="F23" s="350"/>
      <c r="G23" s="350"/>
      <c r="H23" s="350"/>
      <c r="I23" s="350"/>
      <c r="J23" s="350"/>
      <c r="K23" s="350"/>
      <c r="L23" s="104"/>
      <c r="O23" s="3"/>
    </row>
    <row r="24" spans="1:15" ht="18" x14ac:dyDescent="0.35">
      <c r="A24" s="16"/>
      <c r="B24" s="350"/>
      <c r="C24" s="350"/>
      <c r="D24" s="350"/>
      <c r="E24" s="350"/>
      <c r="F24" s="350"/>
      <c r="G24" s="350"/>
      <c r="H24" s="350"/>
      <c r="I24" s="350"/>
      <c r="J24" s="350"/>
      <c r="K24" s="350"/>
      <c r="L24" s="104"/>
    </row>
    <row r="25" spans="1:15" ht="18" x14ac:dyDescent="0.35">
      <c r="A25" s="16"/>
      <c r="B25" s="350"/>
      <c r="C25" s="350"/>
      <c r="D25" s="350"/>
      <c r="E25" s="350"/>
      <c r="F25" s="350"/>
      <c r="G25" s="350"/>
      <c r="H25" s="350"/>
      <c r="I25" s="607"/>
      <c r="J25" s="350"/>
      <c r="K25" s="607"/>
      <c r="L25" s="104"/>
    </row>
    <row r="26" spans="1:15" ht="18" x14ac:dyDescent="0.35">
      <c r="A26" s="16"/>
      <c r="B26" s="350"/>
      <c r="C26" s="608"/>
      <c r="D26" s="608"/>
      <c r="E26" s="608"/>
      <c r="F26" s="350"/>
      <c r="G26" s="350"/>
      <c r="H26" s="350"/>
      <c r="I26" s="350"/>
      <c r="J26" s="350"/>
      <c r="K26" s="350"/>
      <c r="L26" s="97"/>
    </row>
    <row r="27" spans="1:15" ht="24" customHeight="1" x14ac:dyDescent="0.35">
      <c r="A27" s="16"/>
      <c r="B27" s="492" t="s">
        <v>102</v>
      </c>
      <c r="C27" s="409"/>
      <c r="D27" s="582"/>
      <c r="E27" s="350"/>
      <c r="F27" s="350"/>
      <c r="G27" s="350" t="s">
        <v>732</v>
      </c>
      <c r="H27" s="350"/>
      <c r="I27" s="350"/>
      <c r="J27" s="350"/>
      <c r="K27" s="350"/>
      <c r="L27" s="104"/>
    </row>
    <row r="28" spans="1:15" ht="24" customHeight="1" x14ac:dyDescent="0.35">
      <c r="A28" s="16"/>
      <c r="B28" s="492" t="s">
        <v>584</v>
      </c>
      <c r="C28" s="493"/>
      <c r="D28" s="493"/>
      <c r="E28" s="350"/>
      <c r="F28" s="350"/>
      <c r="G28" s="350" t="s">
        <v>8</v>
      </c>
      <c r="H28" s="350"/>
      <c r="I28" s="350"/>
      <c r="J28" s="350"/>
      <c r="K28" s="350"/>
      <c r="L28" s="104"/>
    </row>
    <row r="29" spans="1:15" ht="24" customHeight="1" x14ac:dyDescent="0.35">
      <c r="A29" s="16"/>
      <c r="B29" s="492" t="s">
        <v>354</v>
      </c>
      <c r="C29" s="493"/>
      <c r="D29" s="350"/>
      <c r="E29" s="350"/>
      <c r="F29" s="350"/>
      <c r="G29" s="492" t="s">
        <v>743</v>
      </c>
      <c r="H29" s="350"/>
      <c r="I29" s="350"/>
      <c r="J29" s="350"/>
      <c r="K29" s="350"/>
      <c r="L29" s="104"/>
    </row>
    <row r="30" spans="1:15" ht="24" customHeight="1" x14ac:dyDescent="0.3">
      <c r="A30" s="16"/>
      <c r="B30" s="65"/>
      <c r="C30" s="71"/>
      <c r="D30" s="64"/>
      <c r="E30" s="64"/>
      <c r="F30" s="64"/>
      <c r="G30" s="69"/>
      <c r="L30" s="104"/>
    </row>
    <row r="31" spans="1:15" ht="15.6" x14ac:dyDescent="0.3">
      <c r="A31" s="16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104"/>
    </row>
    <row r="32" spans="1:15" ht="17.399999999999999" x14ac:dyDescent="0.3">
      <c r="B32" s="1166"/>
      <c r="C32" s="1166"/>
      <c r="D32" s="1166"/>
      <c r="E32" s="1166"/>
      <c r="F32" s="1166"/>
      <c r="I32" s="1166"/>
      <c r="J32" s="1166"/>
      <c r="K32" s="1166"/>
      <c r="L32" s="1166"/>
    </row>
  </sheetData>
  <mergeCells count="9">
    <mergeCell ref="I32:L32"/>
    <mergeCell ref="B32:F32"/>
    <mergeCell ref="B1:K1"/>
    <mergeCell ref="G2:K2"/>
    <mergeCell ref="D2:D3"/>
    <mergeCell ref="B2:B3"/>
    <mergeCell ref="F2:F3"/>
    <mergeCell ref="C2:C3"/>
    <mergeCell ref="E2:E3"/>
  </mergeCells>
  <phoneticPr fontId="0" type="noConversion"/>
  <conditionalFormatting sqref="E27:E29">
    <cfRule type="expression" dxfId="12" priority="2" stopIfTrue="1">
      <formula>ABS(#REF!-(#REF!+$E27+$K27+$L27))&gt;отклонение</formula>
    </cfRule>
  </conditionalFormatting>
  <conditionalFormatting sqref="G29:G30">
    <cfRule type="expression" dxfId="11" priority="1" stopIfTrue="1">
      <formula>$H29-(#REF!+#REF!+#REF!+#REF!)&lt;&gt;0</formula>
    </cfRule>
  </conditionalFormatting>
  <pageMargins left="1.1811023622047245" right="0.39370078740157483" top="0.78740157480314965" bottom="0.78740157480314965" header="0.51181102362204722" footer="0.51181102362204722"/>
  <pageSetup paperSize="9" scale="46" fitToHeight="2" orientation="portrait" horizontalDpi="4294967293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F0"/>
    <pageSetUpPr fitToPage="1"/>
  </sheetPr>
  <dimension ref="A1:R30"/>
  <sheetViews>
    <sheetView topLeftCell="A6" zoomScale="80" zoomScaleNormal="80" workbookViewId="0">
      <selection activeCell="B1" sqref="B1:J29"/>
    </sheetView>
  </sheetViews>
  <sheetFormatPr defaultColWidth="9.109375" defaultRowHeight="13.2" x14ac:dyDescent="0.25"/>
  <cols>
    <col min="1" max="1" width="3" style="27" customWidth="1"/>
    <col min="2" max="2" width="37.5546875" style="27" customWidth="1"/>
    <col min="3" max="3" width="25.44140625" style="27" customWidth="1"/>
    <col min="4" max="4" width="19.5546875" style="27" bestFit="1" customWidth="1"/>
    <col min="5" max="5" width="21.109375" style="27" bestFit="1" customWidth="1"/>
    <col min="6" max="6" width="15.5546875" style="27" customWidth="1"/>
    <col min="7" max="7" width="17.33203125" style="27" customWidth="1"/>
    <col min="8" max="8" width="14" style="27" customWidth="1"/>
    <col min="9" max="9" width="15.6640625" style="27" customWidth="1"/>
    <col min="10" max="10" width="15" style="27" customWidth="1"/>
    <col min="11" max="13" width="9.109375" style="27"/>
    <col min="14" max="14" width="10.33203125" style="27" bestFit="1" customWidth="1"/>
    <col min="15" max="17" width="9.109375" style="27"/>
    <col min="18" max="18" width="15.44140625" style="27" customWidth="1"/>
    <col min="19" max="16384" width="9.109375" style="27"/>
  </cols>
  <sheetData>
    <row r="1" spans="1:18" ht="15.6" x14ac:dyDescent="0.3">
      <c r="A1" s="51"/>
      <c r="B1" s="273"/>
      <c r="C1" s="51"/>
      <c r="D1" s="51"/>
      <c r="E1" s="51"/>
      <c r="F1" s="28" t="s">
        <v>16</v>
      </c>
      <c r="G1" s="51"/>
      <c r="H1" s="129"/>
      <c r="I1" s="26"/>
      <c r="J1" s="51"/>
      <c r="Q1" s="55"/>
    </row>
    <row r="2" spans="1:18" ht="34.5" customHeight="1" x14ac:dyDescent="0.25">
      <c r="A2" s="51"/>
      <c r="B2" s="51"/>
      <c r="C2" s="51"/>
      <c r="D2" s="51"/>
      <c r="E2" s="51"/>
      <c r="F2" s="1094" t="s">
        <v>595</v>
      </c>
      <c r="G2" s="1094"/>
      <c r="H2" s="1094"/>
      <c r="I2" s="1094"/>
      <c r="J2" s="28"/>
    </row>
    <row r="3" spans="1:18" x14ac:dyDescent="0.25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18" ht="45.75" customHeight="1" x14ac:dyDescent="0.25">
      <c r="A4" s="51"/>
      <c r="B4" s="1172" t="s">
        <v>846</v>
      </c>
      <c r="C4" s="1172"/>
      <c r="D4" s="1172"/>
      <c r="E4" s="1172"/>
      <c r="F4" s="1172"/>
      <c r="G4" s="1172"/>
      <c r="H4" s="1172"/>
      <c r="I4" s="1172"/>
      <c r="J4" s="1172"/>
      <c r="O4" s="27" t="s">
        <v>577</v>
      </c>
    </row>
    <row r="5" spans="1:18" ht="18" x14ac:dyDescent="0.35">
      <c r="A5" s="51"/>
      <c r="B5" s="106"/>
      <c r="C5" s="611"/>
      <c r="D5" s="106"/>
      <c r="E5" s="106"/>
      <c r="F5" s="106"/>
      <c r="G5" s="106"/>
      <c r="H5" s="106"/>
      <c r="I5" s="106"/>
      <c r="J5" s="107" t="s">
        <v>17</v>
      </c>
    </row>
    <row r="6" spans="1:18" ht="124.8" x14ac:dyDescent="0.35">
      <c r="A6" s="51"/>
      <c r="B6" s="334" t="s">
        <v>18</v>
      </c>
      <c r="C6" s="612" t="s">
        <v>19</v>
      </c>
      <c r="D6" s="612" t="s">
        <v>20</v>
      </c>
      <c r="E6" s="612" t="s">
        <v>21</v>
      </c>
      <c r="F6" s="612" t="s">
        <v>876</v>
      </c>
      <c r="G6" s="612" t="s">
        <v>877</v>
      </c>
      <c r="H6" s="612" t="s">
        <v>878</v>
      </c>
      <c r="I6" s="612" t="s">
        <v>79</v>
      </c>
      <c r="J6" s="612" t="s">
        <v>80</v>
      </c>
      <c r="L6" s="58"/>
    </row>
    <row r="7" spans="1:18" ht="18.75" customHeight="1" x14ac:dyDescent="0.35">
      <c r="A7" s="51"/>
      <c r="B7" s="443" t="s">
        <v>81</v>
      </c>
      <c r="C7" s="613">
        <v>47332</v>
      </c>
      <c r="D7" s="408">
        <v>169.8</v>
      </c>
      <c r="E7" s="614">
        <v>8036.9736000000003</v>
      </c>
      <c r="F7" s="613">
        <v>8200</v>
      </c>
      <c r="G7" s="613">
        <v>6929.4593144390237</v>
      </c>
      <c r="H7" s="613">
        <v>12342.497308154489</v>
      </c>
      <c r="I7" s="613">
        <v>85526.832935429702</v>
      </c>
      <c r="J7" s="613">
        <v>10641.671503739877</v>
      </c>
      <c r="K7" s="55"/>
      <c r="R7" s="265"/>
    </row>
    <row r="8" spans="1:18" ht="18.75" customHeight="1" x14ac:dyDescent="0.35">
      <c r="A8" s="51"/>
      <c r="B8" s="334" t="s">
        <v>173</v>
      </c>
      <c r="C8" s="613">
        <v>38438</v>
      </c>
      <c r="D8" s="615">
        <v>169.8</v>
      </c>
      <c r="E8" s="614">
        <v>6526.7724000000007</v>
      </c>
      <c r="F8" s="616">
        <v>8200</v>
      </c>
      <c r="G8" s="617">
        <v>5626.5553775121953</v>
      </c>
      <c r="H8" s="613">
        <v>10718.59</v>
      </c>
      <c r="I8" s="613">
        <v>60308.740203848443</v>
      </c>
      <c r="J8" s="613">
        <v>9240.20886707317</v>
      </c>
      <c r="R8" s="48"/>
    </row>
    <row r="9" spans="1:18" ht="18.75" customHeight="1" x14ac:dyDescent="0.35">
      <c r="A9" s="51"/>
      <c r="B9" s="334" t="s">
        <v>175</v>
      </c>
      <c r="C9" s="613">
        <v>8245</v>
      </c>
      <c r="D9" s="618">
        <v>169.8</v>
      </c>
      <c r="E9" s="614">
        <v>1400.001</v>
      </c>
      <c r="F9" s="616">
        <v>8200</v>
      </c>
      <c r="G9" s="613">
        <v>1206.9033010975609</v>
      </c>
      <c r="H9" s="613">
        <v>18248.93</v>
      </c>
      <c r="I9" s="613">
        <v>22024.693858498311</v>
      </c>
      <c r="J9" s="613">
        <v>15731.912947560975</v>
      </c>
      <c r="O9" s="55"/>
      <c r="R9" s="48"/>
    </row>
    <row r="10" spans="1:18" ht="18" customHeight="1" x14ac:dyDescent="0.35">
      <c r="A10" s="51"/>
      <c r="B10" s="334" t="s">
        <v>177</v>
      </c>
      <c r="C10" s="613">
        <v>649</v>
      </c>
      <c r="D10" s="618">
        <v>169.8</v>
      </c>
      <c r="E10" s="614">
        <v>110.20020000000001</v>
      </c>
      <c r="F10" s="616">
        <v>8200</v>
      </c>
      <c r="G10" s="613">
        <v>95.00063582926829</v>
      </c>
      <c r="H10" s="613">
        <v>33614.5</v>
      </c>
      <c r="I10" s="613">
        <v>3193.3988730829392</v>
      </c>
      <c r="J10" s="613">
        <v>28978.158597560974</v>
      </c>
      <c r="R10" s="48"/>
    </row>
    <row r="11" spans="1:18" ht="21.75" customHeight="1" x14ac:dyDescent="0.35">
      <c r="A11" s="51"/>
      <c r="B11" s="443" t="s">
        <v>82</v>
      </c>
      <c r="C11" s="616">
        <v>0</v>
      </c>
      <c r="D11" s="616">
        <v>0</v>
      </c>
      <c r="E11" s="619">
        <v>0</v>
      </c>
      <c r="F11" s="616">
        <v>0</v>
      </c>
      <c r="G11" s="613">
        <v>0</v>
      </c>
      <c r="H11" s="613">
        <v>0</v>
      </c>
      <c r="I11" s="613">
        <v>0</v>
      </c>
      <c r="J11" s="613">
        <v>0</v>
      </c>
      <c r="L11" s="58"/>
      <c r="M11" s="58"/>
      <c r="N11" s="58"/>
      <c r="O11" s="58"/>
      <c r="P11" s="58"/>
    </row>
    <row r="12" spans="1:18" ht="21" customHeight="1" x14ac:dyDescent="0.35">
      <c r="A12" s="51"/>
      <c r="B12" s="334" t="s">
        <v>173</v>
      </c>
      <c r="C12" s="616">
        <v>0</v>
      </c>
      <c r="D12" s="616">
        <v>0</v>
      </c>
      <c r="E12" s="619">
        <v>0</v>
      </c>
      <c r="F12" s="616">
        <v>0</v>
      </c>
      <c r="G12" s="613">
        <v>0</v>
      </c>
      <c r="H12" s="613">
        <v>0</v>
      </c>
      <c r="I12" s="613">
        <v>0</v>
      </c>
      <c r="J12" s="613">
        <v>0</v>
      </c>
      <c r="Q12"/>
    </row>
    <row r="13" spans="1:18" ht="21.75" customHeight="1" x14ac:dyDescent="0.35">
      <c r="A13" s="51"/>
      <c r="B13" s="334" t="s">
        <v>175</v>
      </c>
      <c r="C13" s="616">
        <v>0</v>
      </c>
      <c r="D13" s="616">
        <v>0</v>
      </c>
      <c r="E13" s="619">
        <v>0</v>
      </c>
      <c r="F13" s="616">
        <v>0</v>
      </c>
      <c r="G13" s="613">
        <v>0</v>
      </c>
      <c r="H13" s="613">
        <v>0</v>
      </c>
      <c r="I13" s="613">
        <v>0</v>
      </c>
      <c r="J13" s="613">
        <v>0</v>
      </c>
      <c r="Q13"/>
    </row>
    <row r="14" spans="1:18" ht="19.5" customHeight="1" x14ac:dyDescent="0.35">
      <c r="A14" s="51"/>
      <c r="B14" s="334" t="s">
        <v>177</v>
      </c>
      <c r="C14" s="616">
        <v>0</v>
      </c>
      <c r="D14" s="616">
        <v>0</v>
      </c>
      <c r="E14" s="619">
        <v>0</v>
      </c>
      <c r="F14" s="616">
        <v>0</v>
      </c>
      <c r="G14" s="613">
        <v>0</v>
      </c>
      <c r="H14" s="613">
        <v>0</v>
      </c>
      <c r="I14" s="613">
        <v>0</v>
      </c>
      <c r="J14" s="613">
        <v>0</v>
      </c>
      <c r="Q14"/>
    </row>
    <row r="15" spans="1:18" ht="36.75" customHeight="1" x14ac:dyDescent="0.35">
      <c r="A15" s="51"/>
      <c r="B15" s="443" t="s">
        <v>83</v>
      </c>
      <c r="C15" s="616">
        <v>0</v>
      </c>
      <c r="D15" s="616">
        <v>0</v>
      </c>
      <c r="E15" s="619">
        <v>0</v>
      </c>
      <c r="F15" s="616">
        <v>0</v>
      </c>
      <c r="G15" s="613">
        <v>0</v>
      </c>
      <c r="H15" s="613">
        <v>0</v>
      </c>
      <c r="I15" s="613">
        <v>0</v>
      </c>
      <c r="J15" s="613">
        <v>0</v>
      </c>
      <c r="Q15" s="195"/>
    </row>
    <row r="16" spans="1:18" ht="20.25" customHeight="1" x14ac:dyDescent="0.35">
      <c r="A16" s="51"/>
      <c r="B16" s="334" t="s">
        <v>173</v>
      </c>
      <c r="C16" s="616">
        <v>0</v>
      </c>
      <c r="D16" s="616">
        <v>0</v>
      </c>
      <c r="E16" s="619">
        <v>0</v>
      </c>
      <c r="F16" s="616">
        <v>0</v>
      </c>
      <c r="G16" s="613">
        <v>0</v>
      </c>
      <c r="H16" s="613">
        <v>0</v>
      </c>
      <c r="I16" s="613">
        <v>0</v>
      </c>
      <c r="J16" s="613">
        <v>0</v>
      </c>
    </row>
    <row r="17" spans="1:13" ht="18" customHeight="1" x14ac:dyDescent="0.35">
      <c r="A17" s="51"/>
      <c r="B17" s="334" t="s">
        <v>175</v>
      </c>
      <c r="C17" s="616">
        <v>0</v>
      </c>
      <c r="D17" s="616">
        <v>0</v>
      </c>
      <c r="E17" s="619">
        <v>0</v>
      </c>
      <c r="F17" s="616">
        <v>0</v>
      </c>
      <c r="G17" s="613">
        <v>0</v>
      </c>
      <c r="H17" s="613">
        <v>0</v>
      </c>
      <c r="I17" s="613">
        <v>0</v>
      </c>
      <c r="J17" s="613">
        <v>0</v>
      </c>
    </row>
    <row r="18" spans="1:13" ht="18" customHeight="1" x14ac:dyDescent="0.35">
      <c r="A18" s="51"/>
      <c r="B18" s="334" t="s">
        <v>177</v>
      </c>
      <c r="C18" s="616">
        <v>0</v>
      </c>
      <c r="D18" s="616">
        <v>0</v>
      </c>
      <c r="E18" s="619">
        <v>0</v>
      </c>
      <c r="F18" s="616">
        <v>0</v>
      </c>
      <c r="G18" s="613">
        <v>0</v>
      </c>
      <c r="H18" s="613">
        <v>0</v>
      </c>
      <c r="I18" s="613">
        <v>0</v>
      </c>
      <c r="J18" s="613">
        <v>0</v>
      </c>
    </row>
    <row r="19" spans="1:13" ht="47.25" customHeight="1" x14ac:dyDescent="0.35">
      <c r="A19" s="51"/>
      <c r="B19" s="558" t="s">
        <v>84</v>
      </c>
      <c r="C19" s="616">
        <v>0</v>
      </c>
      <c r="D19" s="616">
        <v>0</v>
      </c>
      <c r="E19" s="619">
        <v>0</v>
      </c>
      <c r="F19" s="616">
        <v>0</v>
      </c>
      <c r="G19" s="613">
        <v>0</v>
      </c>
      <c r="H19" s="613">
        <v>0</v>
      </c>
      <c r="I19" s="613">
        <v>0</v>
      </c>
      <c r="J19" s="613">
        <v>0</v>
      </c>
      <c r="M19" s="55"/>
    </row>
    <row r="20" spans="1:13" ht="18.75" customHeight="1" x14ac:dyDescent="0.35">
      <c r="A20" s="51"/>
      <c r="B20" s="334" t="s">
        <v>173</v>
      </c>
      <c r="C20" s="616">
        <v>0</v>
      </c>
      <c r="D20" s="616">
        <v>0</v>
      </c>
      <c r="E20" s="619">
        <v>0</v>
      </c>
      <c r="F20" s="616">
        <v>0</v>
      </c>
      <c r="G20" s="613">
        <v>0</v>
      </c>
      <c r="H20" s="613">
        <v>0</v>
      </c>
      <c r="I20" s="613">
        <v>0</v>
      </c>
      <c r="J20" s="613">
        <v>0</v>
      </c>
    </row>
    <row r="21" spans="1:13" ht="22.5" customHeight="1" x14ac:dyDescent="0.35">
      <c r="A21" s="51"/>
      <c r="B21" s="334" t="s">
        <v>175</v>
      </c>
      <c r="C21" s="616">
        <v>0</v>
      </c>
      <c r="D21" s="616">
        <v>0</v>
      </c>
      <c r="E21" s="619">
        <v>0</v>
      </c>
      <c r="F21" s="616">
        <v>0</v>
      </c>
      <c r="G21" s="613">
        <v>0</v>
      </c>
      <c r="H21" s="613">
        <v>0</v>
      </c>
      <c r="I21" s="613">
        <v>0</v>
      </c>
      <c r="J21" s="613">
        <v>0</v>
      </c>
    </row>
    <row r="22" spans="1:13" ht="19.5" customHeight="1" x14ac:dyDescent="0.35">
      <c r="A22" s="51"/>
      <c r="B22" s="334" t="s">
        <v>177</v>
      </c>
      <c r="C22" s="616">
        <v>0</v>
      </c>
      <c r="D22" s="616">
        <v>0</v>
      </c>
      <c r="E22" s="619">
        <v>0</v>
      </c>
      <c r="F22" s="616">
        <v>0</v>
      </c>
      <c r="G22" s="613">
        <v>0</v>
      </c>
      <c r="H22" s="613">
        <v>0</v>
      </c>
      <c r="I22" s="613">
        <v>0</v>
      </c>
      <c r="J22" s="613">
        <v>0</v>
      </c>
    </row>
    <row r="23" spans="1:13" ht="62.25" customHeight="1" x14ac:dyDescent="0.3">
      <c r="A23" s="51"/>
      <c r="B23" s="558" t="s">
        <v>85</v>
      </c>
      <c r="C23" s="620">
        <v>47332</v>
      </c>
      <c r="D23" s="621">
        <v>169.8</v>
      </c>
      <c r="E23" s="622">
        <v>8036.9736000000003</v>
      </c>
      <c r="F23" s="620">
        <v>8118.7885875558313</v>
      </c>
      <c r="G23" s="622">
        <v>6929.4593144390237</v>
      </c>
      <c r="H23" s="620">
        <v>12342.497308154489</v>
      </c>
      <c r="I23" s="620">
        <v>85526.832935429702</v>
      </c>
      <c r="J23" s="620">
        <v>10641.671503739877</v>
      </c>
      <c r="M23" s="113"/>
    </row>
    <row r="24" spans="1:13" ht="18.75" customHeight="1" x14ac:dyDescent="0.35">
      <c r="A24" s="51"/>
      <c r="B24" s="334" t="s">
        <v>173</v>
      </c>
      <c r="C24" s="616">
        <v>38438</v>
      </c>
      <c r="D24" s="618">
        <v>169.8</v>
      </c>
      <c r="E24" s="613">
        <v>6526.7724000000007</v>
      </c>
      <c r="F24" s="616">
        <v>8119.9603904371206</v>
      </c>
      <c r="G24" s="613">
        <v>5626.5553775121953</v>
      </c>
      <c r="H24" s="613">
        <v>10718.59</v>
      </c>
      <c r="I24" s="613">
        <v>60308.740203848443</v>
      </c>
      <c r="J24" s="613">
        <v>9240.20886707317</v>
      </c>
    </row>
    <row r="25" spans="1:13" ht="18" customHeight="1" x14ac:dyDescent="0.35">
      <c r="A25" s="51"/>
      <c r="B25" s="334" t="s">
        <v>175</v>
      </c>
      <c r="C25" s="616">
        <v>8245</v>
      </c>
      <c r="D25" s="618">
        <v>169.8</v>
      </c>
      <c r="E25" s="613">
        <v>1400.001</v>
      </c>
      <c r="F25" s="616">
        <v>8119.9603904371206</v>
      </c>
      <c r="G25" s="613">
        <v>1206.9033010975609</v>
      </c>
      <c r="H25" s="613">
        <v>18248.929999999997</v>
      </c>
      <c r="I25" s="613">
        <v>22024.693858498311</v>
      </c>
      <c r="J25" s="613">
        <v>15731.912947560975</v>
      </c>
    </row>
    <row r="26" spans="1:13" ht="19.5" customHeight="1" x14ac:dyDescent="0.35">
      <c r="A26" s="51"/>
      <c r="B26" s="334" t="s">
        <v>177</v>
      </c>
      <c r="C26" s="616">
        <v>649</v>
      </c>
      <c r="D26" s="618">
        <v>169.8</v>
      </c>
      <c r="E26" s="613">
        <v>110.20020000000001</v>
      </c>
      <c r="F26" s="616">
        <v>8119.9603904371206</v>
      </c>
      <c r="G26" s="613">
        <v>95.00063582926829</v>
      </c>
      <c r="H26" s="613">
        <v>33614.5</v>
      </c>
      <c r="I26" s="613">
        <v>3193.3988730829392</v>
      </c>
      <c r="J26" s="613">
        <v>28978.158597560974</v>
      </c>
    </row>
    <row r="27" spans="1:13" ht="18" x14ac:dyDescent="0.35">
      <c r="A27" s="51"/>
      <c r="B27" s="106"/>
      <c r="C27" s="623">
        <v>0</v>
      </c>
      <c r="D27" s="106"/>
      <c r="E27" s="106"/>
      <c r="F27" s="106"/>
      <c r="G27" s="106"/>
      <c r="H27" s="106"/>
      <c r="I27" s="106"/>
      <c r="J27" s="106"/>
    </row>
    <row r="28" spans="1:13" ht="18" x14ac:dyDescent="0.35">
      <c r="A28" s="51"/>
      <c r="B28" s="106"/>
      <c r="C28" s="623"/>
      <c r="D28" s="106"/>
      <c r="E28" s="106"/>
      <c r="F28" s="106"/>
      <c r="G28" s="106"/>
      <c r="H28" s="106"/>
      <c r="I28" s="624"/>
      <c r="J28" s="106"/>
    </row>
    <row r="29" spans="1:13" ht="18" x14ac:dyDescent="0.35">
      <c r="A29" s="51"/>
      <c r="B29" s="350" t="s">
        <v>514</v>
      </c>
      <c r="C29" s="350"/>
      <c r="D29" s="106" t="s">
        <v>537</v>
      </c>
      <c r="E29" s="350"/>
      <c r="F29" s="350"/>
      <c r="G29" s="106"/>
      <c r="H29" s="1080" t="s">
        <v>732</v>
      </c>
      <c r="I29" s="1080"/>
      <c r="J29" s="1080"/>
    </row>
    <row r="30" spans="1:13" x14ac:dyDescent="0.25">
      <c r="A30" s="51"/>
      <c r="B30" s="51"/>
      <c r="C30" s="51"/>
      <c r="D30" s="51"/>
      <c r="E30" s="51"/>
      <c r="F30" s="51"/>
      <c r="G30" s="51"/>
      <c r="H30" s="51"/>
      <c r="I30" s="51"/>
      <c r="J30" s="51"/>
    </row>
  </sheetData>
  <mergeCells count="3">
    <mergeCell ref="F2:I2"/>
    <mergeCell ref="B4:J4"/>
    <mergeCell ref="H29:J29"/>
  </mergeCells>
  <phoneticPr fontId="37" type="noConversion"/>
  <pageMargins left="0.78740157480314965" right="0.78740157480314965" top="1.1811023622047245" bottom="0.39370078740157483" header="0.15748031496062992" footer="0.15748031496062992"/>
  <pageSetup paperSize="9" scale="57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F0"/>
    <pageSetUpPr fitToPage="1"/>
  </sheetPr>
  <dimension ref="A2:N40"/>
  <sheetViews>
    <sheetView topLeftCell="A4" zoomScaleNormal="100" workbookViewId="0">
      <selection activeCell="A2" sqref="A2:J37"/>
    </sheetView>
  </sheetViews>
  <sheetFormatPr defaultColWidth="9.109375" defaultRowHeight="13.2" x14ac:dyDescent="0.25"/>
  <cols>
    <col min="1" max="1" width="4.88671875" style="132" customWidth="1"/>
    <col min="2" max="2" width="34.44140625" style="132" customWidth="1"/>
    <col min="3" max="3" width="15.33203125" style="132" customWidth="1"/>
    <col min="4" max="4" width="18.109375" style="132" customWidth="1"/>
    <col min="5" max="5" width="17.6640625" style="132" customWidth="1"/>
    <col min="6" max="6" width="17" style="132" customWidth="1"/>
    <col min="7" max="7" width="14.6640625" style="132" customWidth="1"/>
    <col min="8" max="8" width="16.6640625" style="132" customWidth="1"/>
    <col min="9" max="9" width="13" style="132" customWidth="1"/>
    <col min="10" max="10" width="16.109375" style="132" customWidth="1"/>
    <col min="11" max="11" width="13.5546875" style="132" customWidth="1"/>
    <col min="12" max="12" width="10.109375" style="132" customWidth="1"/>
    <col min="13" max="13" width="12.88671875" style="132" customWidth="1"/>
    <col min="14" max="16384" width="9.109375" style="132"/>
  </cols>
  <sheetData>
    <row r="2" spans="1:14" ht="39.75" customHeight="1" x14ac:dyDescent="0.25">
      <c r="A2" s="1173" t="s">
        <v>845</v>
      </c>
      <c r="B2" s="1173"/>
      <c r="C2" s="1173"/>
      <c r="D2" s="1173"/>
      <c r="E2" s="1173"/>
      <c r="F2" s="1173"/>
      <c r="G2" s="1173"/>
      <c r="H2" s="1173"/>
      <c r="I2" s="1173"/>
      <c r="J2" s="1173"/>
    </row>
    <row r="3" spans="1:14" ht="18" x14ac:dyDescent="0.35">
      <c r="A3" s="625"/>
      <c r="B3" s="625"/>
      <c r="C3" s="625"/>
      <c r="D3" s="625"/>
      <c r="E3" s="625"/>
      <c r="F3" s="1174"/>
      <c r="G3" s="1174"/>
      <c r="H3" s="1174"/>
      <c r="I3" s="626"/>
      <c r="J3" s="625" t="s">
        <v>17</v>
      </c>
    </row>
    <row r="4" spans="1:14" ht="92.25" customHeight="1" x14ac:dyDescent="0.25">
      <c r="A4" s="649"/>
      <c r="B4" s="133" t="s">
        <v>18</v>
      </c>
      <c r="C4" s="650" t="s">
        <v>19</v>
      </c>
      <c r="D4" s="650" t="s">
        <v>260</v>
      </c>
      <c r="E4" s="650" t="s">
        <v>21</v>
      </c>
      <c r="F4" s="650" t="s">
        <v>261</v>
      </c>
      <c r="G4" s="650" t="s">
        <v>262</v>
      </c>
      <c r="H4" s="650" t="s">
        <v>263</v>
      </c>
      <c r="I4" s="650" t="s">
        <v>264</v>
      </c>
      <c r="J4" s="650" t="s">
        <v>80</v>
      </c>
    </row>
    <row r="5" spans="1:14" ht="18" x14ac:dyDescent="0.35">
      <c r="A5" s="627" t="s">
        <v>196</v>
      </c>
      <c r="B5" s="628" t="s">
        <v>81</v>
      </c>
      <c r="C5" s="629">
        <v>47332.072</v>
      </c>
      <c r="D5" s="630">
        <v>169.8</v>
      </c>
      <c r="E5" s="629">
        <v>8036.9858255999998</v>
      </c>
      <c r="F5" s="631">
        <v>8200</v>
      </c>
      <c r="G5" s="629">
        <v>6928.4698538007806</v>
      </c>
      <c r="H5" s="632">
        <v>12344.259105129395</v>
      </c>
      <c r="I5" s="633">
        <v>85526.827077394802</v>
      </c>
      <c r="J5" s="634">
        <v>10641.65</v>
      </c>
      <c r="M5" s="134"/>
      <c r="N5" s="134"/>
    </row>
    <row r="6" spans="1:14" ht="18" x14ac:dyDescent="0.35">
      <c r="A6" s="627" t="s">
        <v>197</v>
      </c>
      <c r="B6" s="628" t="s">
        <v>265</v>
      </c>
      <c r="C6" s="631">
        <v>37719</v>
      </c>
      <c r="D6" s="630">
        <v>169.8</v>
      </c>
      <c r="E6" s="629">
        <v>6404.6862000000001</v>
      </c>
      <c r="F6" s="631">
        <v>8200</v>
      </c>
      <c r="G6" s="635">
        <v>5521.3081399756102</v>
      </c>
      <c r="H6" s="630">
        <v>10718.59</v>
      </c>
      <c r="I6" s="633">
        <v>59180.638216061176</v>
      </c>
      <c r="J6" s="634">
        <v>9240.2099999999991</v>
      </c>
      <c r="K6" s="267"/>
      <c r="M6" s="134"/>
      <c r="N6" s="134"/>
    </row>
    <row r="7" spans="1:14" ht="18" x14ac:dyDescent="0.35">
      <c r="A7" s="627" t="s">
        <v>198</v>
      </c>
      <c r="B7" s="628" t="s">
        <v>266</v>
      </c>
      <c r="C7" s="631">
        <v>8091</v>
      </c>
      <c r="D7" s="630">
        <v>169.8</v>
      </c>
      <c r="E7" s="629">
        <v>1373.8518000000001</v>
      </c>
      <c r="F7" s="631">
        <v>8200</v>
      </c>
      <c r="G7" s="635">
        <v>1184.3607773414635</v>
      </c>
      <c r="H7" s="630">
        <v>18248.93</v>
      </c>
      <c r="I7" s="633">
        <v>21613.316920449954</v>
      </c>
      <c r="J7" s="634">
        <v>15731.91</v>
      </c>
      <c r="K7" s="268"/>
      <c r="M7" s="134"/>
    </row>
    <row r="8" spans="1:14" ht="18" x14ac:dyDescent="0.35">
      <c r="A8" s="627" t="s">
        <v>199</v>
      </c>
      <c r="B8" s="628" t="s">
        <v>267</v>
      </c>
      <c r="C8" s="631">
        <v>636</v>
      </c>
      <c r="D8" s="630">
        <v>169.8</v>
      </c>
      <c r="E8" s="629">
        <v>107.9928</v>
      </c>
      <c r="F8" s="631">
        <v>8200</v>
      </c>
      <c r="G8" s="635">
        <v>93.097695512195116</v>
      </c>
      <c r="H8" s="630">
        <v>33614.5</v>
      </c>
      <c r="I8" s="633">
        <v>3129.4324857946826</v>
      </c>
      <c r="J8" s="634">
        <v>28978.16</v>
      </c>
      <c r="K8" s="268"/>
      <c r="M8" s="134"/>
    </row>
    <row r="9" spans="1:14" ht="36" x14ac:dyDescent="0.35">
      <c r="A9" s="627" t="s">
        <v>200</v>
      </c>
      <c r="B9" s="628" t="s">
        <v>670</v>
      </c>
      <c r="C9" s="631">
        <v>886.07200000000023</v>
      </c>
      <c r="D9" s="630">
        <v>169.8</v>
      </c>
      <c r="E9" s="629">
        <v>150.45502560000006</v>
      </c>
      <c r="F9" s="631">
        <v>8200</v>
      </c>
      <c r="G9" s="635">
        <v>129.70324097151223</v>
      </c>
      <c r="H9" s="630">
        <v>12362.37</v>
      </c>
      <c r="I9" s="633">
        <v>1603.4394550889938</v>
      </c>
      <c r="J9" s="634">
        <v>10657.27</v>
      </c>
      <c r="M9" s="134"/>
    </row>
    <row r="10" spans="1:14" ht="15.75" hidden="1" customHeight="1" x14ac:dyDescent="0.35">
      <c r="A10" s="627"/>
      <c r="B10" s="628" t="s">
        <v>82</v>
      </c>
      <c r="C10" s="636">
        <v>0</v>
      </c>
      <c r="D10" s="637"/>
      <c r="E10" s="636">
        <v>0</v>
      </c>
      <c r="F10" s="638"/>
      <c r="G10" s="636" t="e">
        <v>#DIV/0!</v>
      </c>
      <c r="H10" s="636" t="e">
        <v>#DIV/0!</v>
      </c>
      <c r="I10" s="636" t="e">
        <v>#DIV/0!</v>
      </c>
      <c r="J10" s="639" t="e">
        <v>#DIV/0!</v>
      </c>
    </row>
    <row r="11" spans="1:14" ht="15.75" hidden="1" customHeight="1" x14ac:dyDescent="0.35">
      <c r="A11" s="627"/>
      <c r="B11" s="628" t="s">
        <v>173</v>
      </c>
      <c r="C11" s="637"/>
      <c r="D11" s="637"/>
      <c r="E11" s="636">
        <v>0</v>
      </c>
      <c r="F11" s="638"/>
      <c r="G11" s="640" t="e">
        <v>#DIV/0!</v>
      </c>
      <c r="H11" s="637"/>
      <c r="I11" s="636" t="e">
        <v>#DIV/0!</v>
      </c>
      <c r="J11" s="636" t="e">
        <v>#DIV/0!</v>
      </c>
      <c r="K11" s="132" t="e">
        <f>C11/(C11+C12+C13)</f>
        <v>#DIV/0!</v>
      </c>
    </row>
    <row r="12" spans="1:14" ht="15.75" hidden="1" customHeight="1" x14ac:dyDescent="0.35">
      <c r="A12" s="627"/>
      <c r="B12" s="628" t="s">
        <v>175</v>
      </c>
      <c r="C12" s="637"/>
      <c r="D12" s="637"/>
      <c r="E12" s="636">
        <v>0</v>
      </c>
      <c r="F12" s="638"/>
      <c r="G12" s="640" t="e">
        <v>#DIV/0!</v>
      </c>
      <c r="H12" s="637"/>
      <c r="I12" s="636" t="e">
        <v>#DIV/0!</v>
      </c>
      <c r="J12" s="636" t="e">
        <v>#DIV/0!</v>
      </c>
      <c r="K12" s="132" t="e">
        <f>C12/(C11+C12+C13)</f>
        <v>#DIV/0!</v>
      </c>
    </row>
    <row r="13" spans="1:14" ht="15.75" hidden="1" customHeight="1" x14ac:dyDescent="0.35">
      <c r="A13" s="627"/>
      <c r="B13" s="628" t="s">
        <v>177</v>
      </c>
      <c r="C13" s="637"/>
      <c r="D13" s="637"/>
      <c r="E13" s="636">
        <v>0</v>
      </c>
      <c r="F13" s="638"/>
      <c r="G13" s="640" t="e">
        <v>#DIV/0!</v>
      </c>
      <c r="H13" s="637"/>
      <c r="I13" s="636" t="e">
        <v>#DIV/0!</v>
      </c>
      <c r="J13" s="636" t="e">
        <v>#DIV/0!</v>
      </c>
      <c r="K13" s="132" t="e">
        <f>C13/(C11+C12+C13)</f>
        <v>#DIV/0!</v>
      </c>
    </row>
    <row r="14" spans="1:14" ht="15.75" hidden="1" customHeight="1" x14ac:dyDescent="0.35">
      <c r="A14" s="627"/>
      <c r="B14" s="628" t="s">
        <v>268</v>
      </c>
      <c r="C14" s="637"/>
      <c r="D14" s="637"/>
      <c r="E14" s="636">
        <v>0</v>
      </c>
      <c r="F14" s="638"/>
      <c r="G14" s="640" t="e">
        <v>#DIV/0!</v>
      </c>
      <c r="H14" s="637"/>
      <c r="I14" s="636" t="e">
        <v>#DIV/0!</v>
      </c>
      <c r="J14" s="636" t="e">
        <v>#DIV/0!</v>
      </c>
    </row>
    <row r="15" spans="1:14" ht="15.75" hidden="1" customHeight="1" x14ac:dyDescent="0.35">
      <c r="A15" s="627"/>
      <c r="B15" s="628" t="s">
        <v>83</v>
      </c>
      <c r="C15" s="636">
        <v>0</v>
      </c>
      <c r="D15" s="637"/>
      <c r="E15" s="636">
        <v>0</v>
      </c>
      <c r="F15" s="638"/>
      <c r="G15" s="636" t="e">
        <v>#DIV/0!</v>
      </c>
      <c r="H15" s="636" t="e">
        <v>#DIV/0!</v>
      </c>
      <c r="I15" s="636" t="e">
        <v>#DIV/0!</v>
      </c>
      <c r="J15" s="636" t="e">
        <v>#DIV/0!</v>
      </c>
    </row>
    <row r="16" spans="1:14" ht="15.75" hidden="1" customHeight="1" x14ac:dyDescent="0.35">
      <c r="A16" s="627"/>
      <c r="B16" s="628" t="s">
        <v>173</v>
      </c>
      <c r="C16" s="637"/>
      <c r="D16" s="637"/>
      <c r="E16" s="636">
        <v>0</v>
      </c>
      <c r="F16" s="638"/>
      <c r="G16" s="640" t="e">
        <v>#DIV/0!</v>
      </c>
      <c r="H16" s="637"/>
      <c r="I16" s="636" t="e">
        <v>#DIV/0!</v>
      </c>
      <c r="J16" s="636" t="e">
        <v>#DIV/0!</v>
      </c>
      <c r="K16" s="132" t="e">
        <f>C16/(C16+C17+C18)</f>
        <v>#DIV/0!</v>
      </c>
    </row>
    <row r="17" spans="1:13" ht="15.75" hidden="1" customHeight="1" x14ac:dyDescent="0.35">
      <c r="A17" s="627"/>
      <c r="B17" s="628" t="s">
        <v>175</v>
      </c>
      <c r="C17" s="637"/>
      <c r="D17" s="637"/>
      <c r="E17" s="636">
        <v>0</v>
      </c>
      <c r="F17" s="638"/>
      <c r="G17" s="640" t="e">
        <v>#DIV/0!</v>
      </c>
      <c r="H17" s="637"/>
      <c r="I17" s="636" t="e">
        <v>#DIV/0!</v>
      </c>
      <c r="J17" s="636" t="e">
        <v>#DIV/0!</v>
      </c>
      <c r="K17" s="132" t="e">
        <f>C17/(C16+C17+C18)</f>
        <v>#DIV/0!</v>
      </c>
    </row>
    <row r="18" spans="1:13" ht="15.75" hidden="1" customHeight="1" x14ac:dyDescent="0.35">
      <c r="A18" s="627"/>
      <c r="B18" s="628" t="s">
        <v>177</v>
      </c>
      <c r="C18" s="637"/>
      <c r="D18" s="637"/>
      <c r="E18" s="636">
        <v>0</v>
      </c>
      <c r="F18" s="638"/>
      <c r="G18" s="640" t="e">
        <v>#DIV/0!</v>
      </c>
      <c r="H18" s="637"/>
      <c r="I18" s="636" t="e">
        <v>#DIV/0!</v>
      </c>
      <c r="J18" s="636" t="e">
        <v>#DIV/0!</v>
      </c>
      <c r="K18" s="132" t="e">
        <f>C18/(C16+C17+C18)</f>
        <v>#DIV/0!</v>
      </c>
    </row>
    <row r="19" spans="1:13" ht="15.75" hidden="1" customHeight="1" x14ac:dyDescent="0.35">
      <c r="A19" s="627"/>
      <c r="B19" s="628" t="s">
        <v>268</v>
      </c>
      <c r="C19" s="637"/>
      <c r="D19" s="637"/>
      <c r="E19" s="636">
        <v>0</v>
      </c>
      <c r="F19" s="638"/>
      <c r="G19" s="640" t="e">
        <v>#DIV/0!</v>
      </c>
      <c r="H19" s="637"/>
      <c r="I19" s="636" t="e">
        <v>#DIV/0!</v>
      </c>
      <c r="J19" s="636" t="e">
        <v>#DIV/0!</v>
      </c>
    </row>
    <row r="20" spans="1:13" ht="15.75" hidden="1" customHeight="1" x14ac:dyDescent="0.35">
      <c r="A20" s="627"/>
      <c r="B20" s="628" t="s">
        <v>269</v>
      </c>
      <c r="C20" s="636">
        <v>0</v>
      </c>
      <c r="D20" s="637"/>
      <c r="E20" s="636">
        <v>0</v>
      </c>
      <c r="F20" s="638"/>
      <c r="G20" s="636" t="e">
        <v>#DIV/0!</v>
      </c>
      <c r="H20" s="636" t="e">
        <v>#DIV/0!</v>
      </c>
      <c r="I20" s="636" t="e">
        <v>#DIV/0!</v>
      </c>
      <c r="J20" s="636" t="e">
        <v>#DIV/0!</v>
      </c>
    </row>
    <row r="21" spans="1:13" ht="15.75" hidden="1" customHeight="1" x14ac:dyDescent="0.35">
      <c r="A21" s="627"/>
      <c r="B21" s="628" t="s">
        <v>173</v>
      </c>
      <c r="C21" s="637"/>
      <c r="D21" s="637"/>
      <c r="E21" s="636">
        <v>0</v>
      </c>
      <c r="F21" s="638"/>
      <c r="G21" s="640" t="e">
        <v>#DIV/0!</v>
      </c>
      <c r="H21" s="637"/>
      <c r="I21" s="636" t="e">
        <v>#DIV/0!</v>
      </c>
      <c r="J21" s="636" t="e">
        <v>#DIV/0!</v>
      </c>
      <c r="K21" s="132" t="e">
        <f>C21/(C21+C22+C23)</f>
        <v>#DIV/0!</v>
      </c>
    </row>
    <row r="22" spans="1:13" ht="15.75" hidden="1" customHeight="1" x14ac:dyDescent="0.35">
      <c r="A22" s="627"/>
      <c r="B22" s="628" t="s">
        <v>175</v>
      </c>
      <c r="C22" s="637"/>
      <c r="D22" s="637"/>
      <c r="E22" s="636">
        <v>0</v>
      </c>
      <c r="F22" s="638"/>
      <c r="G22" s="640" t="e">
        <v>#DIV/0!</v>
      </c>
      <c r="H22" s="637"/>
      <c r="I22" s="636" t="e">
        <v>#DIV/0!</v>
      </c>
      <c r="J22" s="636" t="e">
        <v>#DIV/0!</v>
      </c>
      <c r="K22" s="132" t="e">
        <f>C22/(C21+C22+C23)</f>
        <v>#DIV/0!</v>
      </c>
    </row>
    <row r="23" spans="1:13" ht="15.75" hidden="1" customHeight="1" x14ac:dyDescent="0.35">
      <c r="A23" s="627"/>
      <c r="B23" s="628" t="s">
        <v>177</v>
      </c>
      <c r="C23" s="637"/>
      <c r="D23" s="637"/>
      <c r="E23" s="636">
        <v>0</v>
      </c>
      <c r="F23" s="638"/>
      <c r="G23" s="640" t="e">
        <v>#DIV/0!</v>
      </c>
      <c r="H23" s="637"/>
      <c r="I23" s="636" t="e">
        <v>#DIV/0!</v>
      </c>
      <c r="J23" s="636" t="e">
        <v>#DIV/0!</v>
      </c>
      <c r="K23" s="132" t="e">
        <f>C23/(C21+C22+C23)</f>
        <v>#DIV/0!</v>
      </c>
    </row>
    <row r="24" spans="1:13" ht="36" x14ac:dyDescent="0.35">
      <c r="A24" s="627" t="s">
        <v>201</v>
      </c>
      <c r="B24" s="641" t="s">
        <v>270</v>
      </c>
      <c r="C24" s="642" t="s">
        <v>226</v>
      </c>
      <c r="D24" s="642" t="s">
        <v>226</v>
      </c>
      <c r="E24" s="642" t="s">
        <v>226</v>
      </c>
      <c r="F24" s="642" t="s">
        <v>226</v>
      </c>
      <c r="G24" s="632">
        <v>0</v>
      </c>
      <c r="H24" s="642" t="s">
        <v>226</v>
      </c>
      <c r="I24" s="632">
        <v>0</v>
      </c>
      <c r="J24" s="642" t="s">
        <v>226</v>
      </c>
      <c r="K24" s="134"/>
      <c r="M24"/>
    </row>
    <row r="25" spans="1:13" ht="18" x14ac:dyDescent="0.35">
      <c r="A25" s="627" t="s">
        <v>202</v>
      </c>
      <c r="B25" s="628" t="s">
        <v>173</v>
      </c>
      <c r="C25" s="642" t="s">
        <v>226</v>
      </c>
      <c r="D25" s="642" t="s">
        <v>226</v>
      </c>
      <c r="E25" s="642" t="s">
        <v>226</v>
      </c>
      <c r="F25" s="642" t="s">
        <v>226</v>
      </c>
      <c r="G25" s="350">
        <v>0</v>
      </c>
      <c r="H25" s="630">
        <v>10718.59</v>
      </c>
      <c r="I25" s="632">
        <v>0</v>
      </c>
      <c r="J25" s="642" t="s">
        <v>226</v>
      </c>
    </row>
    <row r="26" spans="1:13" ht="18" x14ac:dyDescent="0.35">
      <c r="A26" s="627" t="s">
        <v>236</v>
      </c>
      <c r="B26" s="628" t="s">
        <v>175</v>
      </c>
      <c r="C26" s="642" t="s">
        <v>226</v>
      </c>
      <c r="D26" s="642" t="s">
        <v>226</v>
      </c>
      <c r="E26" s="642" t="s">
        <v>226</v>
      </c>
      <c r="F26" s="642" t="s">
        <v>226</v>
      </c>
      <c r="G26" s="350">
        <v>0</v>
      </c>
      <c r="H26" s="630">
        <v>18248.93</v>
      </c>
      <c r="I26" s="632">
        <v>0</v>
      </c>
      <c r="J26" s="642" t="s">
        <v>226</v>
      </c>
    </row>
    <row r="27" spans="1:13" ht="18" x14ac:dyDescent="0.35">
      <c r="A27" s="627" t="s">
        <v>271</v>
      </c>
      <c r="B27" s="628" t="s">
        <v>177</v>
      </c>
      <c r="C27" s="642" t="s">
        <v>226</v>
      </c>
      <c r="D27" s="642" t="s">
        <v>226</v>
      </c>
      <c r="E27" s="642" t="s">
        <v>226</v>
      </c>
      <c r="F27" s="642" t="s">
        <v>226</v>
      </c>
      <c r="G27" s="350">
        <v>0</v>
      </c>
      <c r="H27" s="630">
        <v>33614.5</v>
      </c>
      <c r="I27" s="632">
        <v>0</v>
      </c>
      <c r="J27" s="642" t="s">
        <v>226</v>
      </c>
    </row>
    <row r="28" spans="1:13" ht="34.799999999999997" x14ac:dyDescent="0.3">
      <c r="A28" s="643" t="s">
        <v>203</v>
      </c>
      <c r="B28" s="644" t="s">
        <v>273</v>
      </c>
      <c r="C28" s="645" t="s">
        <v>226</v>
      </c>
      <c r="D28" s="645" t="s">
        <v>226</v>
      </c>
      <c r="E28" s="645" t="s">
        <v>226</v>
      </c>
      <c r="F28" s="645" t="s">
        <v>226</v>
      </c>
      <c r="G28" s="645" t="s">
        <v>226</v>
      </c>
      <c r="H28" s="645" t="s">
        <v>226</v>
      </c>
      <c r="I28" s="646">
        <v>85526.827077394802</v>
      </c>
      <c r="J28" s="645" t="s">
        <v>226</v>
      </c>
      <c r="L28" s="167"/>
    </row>
    <row r="29" spans="1:13" ht="18" x14ac:dyDescent="0.3">
      <c r="A29" s="643" t="s">
        <v>204</v>
      </c>
      <c r="B29" s="644" t="s">
        <v>173</v>
      </c>
      <c r="C29" s="645" t="s">
        <v>226</v>
      </c>
      <c r="D29" s="645" t="s">
        <v>226</v>
      </c>
      <c r="E29" s="645" t="s">
        <v>226</v>
      </c>
      <c r="F29" s="645" t="s">
        <v>226</v>
      </c>
      <c r="G29" s="645" t="s">
        <v>226</v>
      </c>
      <c r="H29" s="645" t="s">
        <v>226</v>
      </c>
      <c r="I29" s="646">
        <v>59180.638216061176</v>
      </c>
      <c r="J29" s="645" t="s">
        <v>226</v>
      </c>
      <c r="L29" s="167"/>
    </row>
    <row r="30" spans="1:13" ht="18" x14ac:dyDescent="0.3">
      <c r="A30" s="643" t="s">
        <v>207</v>
      </c>
      <c r="B30" s="644" t="s">
        <v>175</v>
      </c>
      <c r="C30" s="645" t="s">
        <v>226</v>
      </c>
      <c r="D30" s="645" t="s">
        <v>226</v>
      </c>
      <c r="E30" s="645" t="s">
        <v>226</v>
      </c>
      <c r="F30" s="645" t="s">
        <v>226</v>
      </c>
      <c r="G30" s="645" t="s">
        <v>226</v>
      </c>
      <c r="H30" s="645" t="s">
        <v>226</v>
      </c>
      <c r="I30" s="646">
        <v>23104.515613682717</v>
      </c>
      <c r="J30" s="645" t="s">
        <v>226</v>
      </c>
      <c r="L30" s="167"/>
    </row>
    <row r="31" spans="1:13" ht="18" x14ac:dyDescent="0.3">
      <c r="A31" s="643" t="s">
        <v>210</v>
      </c>
      <c r="B31" s="644" t="s">
        <v>177</v>
      </c>
      <c r="C31" s="645" t="s">
        <v>226</v>
      </c>
      <c r="D31" s="645" t="s">
        <v>226</v>
      </c>
      <c r="E31" s="645" t="s">
        <v>226</v>
      </c>
      <c r="F31" s="645" t="s">
        <v>226</v>
      </c>
      <c r="G31" s="645" t="s">
        <v>226</v>
      </c>
      <c r="H31" s="645" t="s">
        <v>226</v>
      </c>
      <c r="I31" s="646">
        <v>3241.6732476509123</v>
      </c>
      <c r="J31" s="645" t="s">
        <v>226</v>
      </c>
      <c r="L31" s="167"/>
    </row>
    <row r="32" spans="1:13" ht="18" x14ac:dyDescent="0.35">
      <c r="A32" s="625"/>
      <c r="B32" s="1175"/>
      <c r="C32" s="1175"/>
      <c r="D32" s="1175"/>
      <c r="E32" s="1175"/>
      <c r="F32" s="1175"/>
      <c r="G32" s="1175"/>
      <c r="H32" s="1175"/>
      <c r="I32" s="1175"/>
      <c r="J32" s="1175"/>
      <c r="L32" s="168"/>
    </row>
    <row r="33" spans="1:12" ht="18" x14ac:dyDescent="0.35">
      <c r="A33" s="625"/>
      <c r="B33" s="625" t="s">
        <v>272</v>
      </c>
      <c r="C33" s="625"/>
      <c r="D33" s="625"/>
      <c r="E33" s="625"/>
      <c r="F33" s="625"/>
      <c r="G33" s="625"/>
      <c r="H33" s="625"/>
      <c r="I33" s="647"/>
      <c r="J33" s="647"/>
    </row>
    <row r="34" spans="1:12" ht="18" x14ac:dyDescent="0.35">
      <c r="A34" s="625"/>
      <c r="B34" s="625"/>
      <c r="C34" s="625"/>
      <c r="D34" s="625"/>
      <c r="E34" s="625"/>
      <c r="F34" s="625"/>
      <c r="G34" s="625"/>
      <c r="H34" s="625"/>
      <c r="I34" s="625"/>
      <c r="J34" s="625"/>
    </row>
    <row r="35" spans="1:12" ht="19.5" customHeight="1" x14ac:dyDescent="0.35">
      <c r="A35" s="625"/>
      <c r="B35" s="492" t="s">
        <v>102</v>
      </c>
      <c r="C35" s="409"/>
      <c r="D35" s="409"/>
      <c r="E35" s="409"/>
      <c r="F35" s="350"/>
      <c r="G35" s="350"/>
      <c r="H35" s="350" t="s">
        <v>732</v>
      </c>
      <c r="I35" s="350"/>
      <c r="J35" s="350"/>
      <c r="K35" s="64"/>
      <c r="L35" s="24"/>
    </row>
    <row r="36" spans="1:12" ht="21.75" customHeight="1" x14ac:dyDescent="0.35">
      <c r="A36" s="625"/>
      <c r="B36" s="492" t="s">
        <v>536</v>
      </c>
      <c r="C36" s="493"/>
      <c r="D36" s="350"/>
      <c r="E36" s="350"/>
      <c r="F36" s="648"/>
      <c r="G36" s="350"/>
      <c r="H36" s="350" t="s">
        <v>731</v>
      </c>
      <c r="I36" s="350"/>
      <c r="J36" s="350"/>
      <c r="K36" s="64"/>
      <c r="L36" s="24"/>
    </row>
    <row r="37" spans="1:12" ht="18" x14ac:dyDescent="0.35">
      <c r="A37" s="625"/>
      <c r="B37" s="350" t="s">
        <v>354</v>
      </c>
      <c r="C37" s="350"/>
      <c r="D37" s="350"/>
      <c r="E37" s="350"/>
      <c r="F37" s="350"/>
      <c r="G37" s="350"/>
      <c r="H37" s="350" t="s">
        <v>743</v>
      </c>
      <c r="I37" s="350"/>
      <c r="J37" s="350"/>
      <c r="K37" s="64"/>
      <c r="L37" s="24"/>
    </row>
    <row r="38" spans="1:12" ht="15.75" customHeight="1" x14ac:dyDescent="0.25">
      <c r="B38"/>
      <c r="C38"/>
      <c r="D38" s="1176"/>
      <c r="E38" s="1176"/>
      <c r="F38"/>
      <c r="G38" s="1176"/>
      <c r="H38" s="1176"/>
      <c r="I38" s="271"/>
      <c r="J38" s="271"/>
    </row>
    <row r="39" spans="1:12" x14ac:dyDescent="0.25">
      <c r="B39" s="272"/>
      <c r="C39" s="272"/>
      <c r="D39" s="272"/>
      <c r="E39" s="272"/>
      <c r="F39" s="272"/>
      <c r="G39" s="272"/>
      <c r="H39" s="272"/>
      <c r="I39" s="272"/>
      <c r="J39" s="272"/>
    </row>
    <row r="40" spans="1:12" x14ac:dyDescent="0.25">
      <c r="B40" s="272"/>
      <c r="C40" s="272"/>
      <c r="D40" s="272"/>
      <c r="E40" s="272"/>
      <c r="F40" s="272"/>
      <c r="G40" s="272"/>
      <c r="H40" s="272"/>
      <c r="I40" s="272"/>
      <c r="J40" s="272"/>
    </row>
  </sheetData>
  <mergeCells count="5">
    <mergeCell ref="A2:J2"/>
    <mergeCell ref="F3:H3"/>
    <mergeCell ref="B32:J32"/>
    <mergeCell ref="G38:H38"/>
    <mergeCell ref="D38:E38"/>
  </mergeCells>
  <phoneticPr fontId="37" type="noConversion"/>
  <pageMargins left="0.78740157480314965" right="0.78740157480314965" top="1.1811023622047245" bottom="0.39370078740157483" header="0.51181102362204722" footer="0.51181102362204722"/>
  <pageSetup paperSize="9" scale="61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F0"/>
    <pageSetUpPr fitToPage="1"/>
  </sheetPr>
  <dimension ref="B1:R95"/>
  <sheetViews>
    <sheetView topLeftCell="A49" zoomScale="70" zoomScaleNormal="70" workbookViewId="0">
      <selection activeCell="B57" sqref="B57:K82"/>
    </sheetView>
  </sheetViews>
  <sheetFormatPr defaultColWidth="9.109375" defaultRowHeight="13.2" x14ac:dyDescent="0.25"/>
  <cols>
    <col min="1" max="1" width="2" style="27" customWidth="1"/>
    <col min="2" max="2" width="50.44140625" style="27" customWidth="1"/>
    <col min="3" max="3" width="18.109375" style="27" customWidth="1"/>
    <col min="4" max="4" width="13.5546875" style="27" bestFit="1" customWidth="1"/>
    <col min="5" max="5" width="14" style="27" customWidth="1"/>
    <col min="6" max="6" width="13.6640625" style="27" customWidth="1"/>
    <col min="7" max="7" width="19.109375" style="27" customWidth="1"/>
    <col min="8" max="8" width="11.88671875" style="27" customWidth="1"/>
    <col min="9" max="9" width="11.6640625" style="27" customWidth="1"/>
    <col min="10" max="10" width="12.88671875" style="27" bestFit="1" customWidth="1"/>
    <col min="11" max="11" width="17.5546875" style="27" bestFit="1" customWidth="1"/>
    <col min="12" max="12" width="12.6640625" style="27" bestFit="1" customWidth="1"/>
    <col min="13" max="13" width="14.5546875" style="27" bestFit="1" customWidth="1"/>
    <col min="14" max="14" width="12.6640625" style="27" bestFit="1" customWidth="1"/>
    <col min="15" max="15" width="14.33203125" style="27" bestFit="1" customWidth="1"/>
    <col min="16" max="16" width="12.33203125" style="27" bestFit="1" customWidth="1"/>
    <col min="17" max="17" width="10.88671875" style="27" bestFit="1" customWidth="1"/>
    <col min="18" max="16384" width="9.109375" style="27"/>
  </cols>
  <sheetData>
    <row r="1" spans="2:18" ht="18" x14ac:dyDescent="0.3">
      <c r="B1" s="34"/>
      <c r="C1" s="34"/>
      <c r="D1" s="34"/>
      <c r="E1" s="34"/>
      <c r="F1" s="34"/>
      <c r="G1" s="34"/>
      <c r="H1" s="34"/>
      <c r="I1" s="34"/>
      <c r="J1" s="34"/>
      <c r="K1" s="1049" t="s">
        <v>538</v>
      </c>
      <c r="L1" s="1049"/>
      <c r="M1" s="44"/>
      <c r="N1" s="44"/>
      <c r="O1" s="44"/>
      <c r="P1" s="44"/>
    </row>
    <row r="2" spans="2:18" ht="40.5" customHeight="1" x14ac:dyDescent="0.25">
      <c r="B2" s="34"/>
      <c r="C2" s="34"/>
      <c r="D2" s="34"/>
      <c r="E2" s="34"/>
      <c r="F2" s="34"/>
      <c r="G2" s="34"/>
      <c r="H2" s="34"/>
      <c r="I2" s="34"/>
      <c r="J2" s="28"/>
      <c r="K2" s="1049" t="s">
        <v>595</v>
      </c>
      <c r="L2" s="1049"/>
      <c r="M2" s="1049"/>
      <c r="N2" s="1049"/>
      <c r="O2" s="1049"/>
      <c r="P2" s="1049"/>
    </row>
    <row r="3" spans="2:18" x14ac:dyDescent="0.25">
      <c r="J3" s="32"/>
      <c r="K3" s="33"/>
      <c r="L3" s="33"/>
      <c r="M3" s="33"/>
      <c r="N3" s="33"/>
      <c r="O3" s="33"/>
      <c r="P3" s="33"/>
    </row>
    <row r="4" spans="2:18" ht="21" x14ac:dyDescent="0.4">
      <c r="B4" s="1179" t="s">
        <v>852</v>
      </c>
      <c r="C4" s="1179"/>
      <c r="D4" s="1179"/>
      <c r="E4" s="1179"/>
      <c r="F4" s="1179"/>
      <c r="G4" s="1179"/>
      <c r="H4" s="1179"/>
      <c r="I4" s="1179"/>
      <c r="J4" s="1179"/>
      <c r="K4" s="1179"/>
      <c r="L4" s="1179"/>
      <c r="M4" s="1179"/>
      <c r="N4" s="1179"/>
      <c r="O4" s="1179"/>
      <c r="P4" s="1179"/>
    </row>
    <row r="6" spans="2:18" ht="13.8" thickBot="1" x14ac:dyDescent="0.3"/>
    <row r="7" spans="2:18" ht="35.4" thickBot="1" x14ac:dyDescent="0.35">
      <c r="B7" s="76" t="s">
        <v>520</v>
      </c>
      <c r="C7" s="77" t="s">
        <v>111</v>
      </c>
      <c r="D7" s="70" t="s">
        <v>817</v>
      </c>
      <c r="E7" s="73" t="s">
        <v>395</v>
      </c>
      <c r="F7" s="73" t="s">
        <v>396</v>
      </c>
      <c r="G7" s="73" t="s">
        <v>397</v>
      </c>
      <c r="H7" s="73" t="s">
        <v>398</v>
      </c>
      <c r="I7" s="73" t="s">
        <v>129</v>
      </c>
      <c r="J7" s="73" t="s">
        <v>114</v>
      </c>
      <c r="K7" s="73" t="s">
        <v>115</v>
      </c>
      <c r="L7" s="73" t="s">
        <v>116</v>
      </c>
      <c r="M7" s="73" t="s">
        <v>117</v>
      </c>
      <c r="N7" s="73" t="s">
        <v>392</v>
      </c>
      <c r="O7" s="73" t="s">
        <v>393</v>
      </c>
      <c r="P7" s="73" t="s">
        <v>394</v>
      </c>
    </row>
    <row r="8" spans="2:18" ht="18" thickBot="1" x14ac:dyDescent="0.35">
      <c r="B8" s="72">
        <v>1</v>
      </c>
      <c r="C8" s="78">
        <v>2</v>
      </c>
      <c r="D8" s="78">
        <v>3</v>
      </c>
      <c r="E8" s="79">
        <v>4</v>
      </c>
      <c r="F8" s="79">
        <v>5</v>
      </c>
      <c r="G8" s="79">
        <v>6</v>
      </c>
      <c r="H8" s="79">
        <v>7</v>
      </c>
      <c r="I8" s="79">
        <v>8</v>
      </c>
      <c r="J8" s="79">
        <v>9</v>
      </c>
      <c r="K8" s="79">
        <v>10</v>
      </c>
      <c r="L8" s="79">
        <v>11</v>
      </c>
      <c r="M8" s="79">
        <v>12</v>
      </c>
      <c r="N8" s="79">
        <v>13</v>
      </c>
      <c r="O8" s="79">
        <v>14</v>
      </c>
      <c r="P8" s="79">
        <v>15</v>
      </c>
    </row>
    <row r="9" spans="2:18" ht="18" x14ac:dyDescent="0.35">
      <c r="B9" s="90" t="s">
        <v>88</v>
      </c>
      <c r="C9" s="91" t="s">
        <v>150</v>
      </c>
      <c r="D9" s="92">
        <v>47332.072</v>
      </c>
      <c r="E9" s="92">
        <v>10495.648401827391</v>
      </c>
      <c r="F9" s="92">
        <v>8836.2759302810609</v>
      </c>
      <c r="G9" s="92">
        <v>7424.8691750918661</v>
      </c>
      <c r="H9" s="92">
        <v>3024.9467009633531</v>
      </c>
      <c r="I9" s="92">
        <v>332.31973375878647</v>
      </c>
      <c r="J9" s="92">
        <v>24.147800722956802</v>
      </c>
      <c r="K9" s="92">
        <v>0</v>
      </c>
      <c r="L9" s="92">
        <v>0</v>
      </c>
      <c r="M9" s="92">
        <v>0</v>
      </c>
      <c r="N9" s="92">
        <v>1880.3087496275698</v>
      </c>
      <c r="O9" s="92">
        <v>6680.9720260204585</v>
      </c>
      <c r="P9" s="92">
        <v>8989.0510161883012</v>
      </c>
      <c r="Q9" s="55"/>
      <c r="R9" s="55"/>
    </row>
    <row r="10" spans="2:18" ht="36" x14ac:dyDescent="0.35">
      <c r="B10" s="80" t="s">
        <v>495</v>
      </c>
      <c r="C10" s="81" t="s">
        <v>89</v>
      </c>
      <c r="D10" s="83">
        <v>10.664195305035452</v>
      </c>
      <c r="E10" s="83">
        <v>10.664195305035452</v>
      </c>
      <c r="F10" s="83">
        <v>10.664195305035452</v>
      </c>
      <c r="G10" s="83">
        <v>10.664195305035452</v>
      </c>
      <c r="H10" s="83">
        <v>10.664195305035452</v>
      </c>
      <c r="I10" s="83">
        <v>10.664195305035452</v>
      </c>
      <c r="J10" s="83">
        <v>10.664195305035452</v>
      </c>
      <c r="K10" s="83">
        <v>10.664195305035452</v>
      </c>
      <c r="L10" s="83">
        <v>10.664195305035452</v>
      </c>
      <c r="M10" s="83">
        <v>10.664195305035452</v>
      </c>
      <c r="N10" s="83">
        <v>10.664195305035452</v>
      </c>
      <c r="O10" s="83">
        <v>10.664195305035452</v>
      </c>
      <c r="P10" s="83">
        <v>10.664195305035452</v>
      </c>
      <c r="Q10" s="55"/>
    </row>
    <row r="11" spans="2:18" ht="36" x14ac:dyDescent="0.35">
      <c r="B11" s="80" t="s">
        <v>90</v>
      </c>
      <c r="C11" s="81" t="s">
        <v>91</v>
      </c>
      <c r="D11" s="82">
        <v>504.75846000000001</v>
      </c>
      <c r="E11" s="82">
        <v>111.92764441007051</v>
      </c>
      <c r="F11" s="82">
        <v>94.23177228970107</v>
      </c>
      <c r="G11" s="82">
        <v>79.180254997517125</v>
      </c>
      <c r="H11" s="82">
        <v>32.258622406395872</v>
      </c>
      <c r="I11" s="82">
        <v>3.5439225445210822</v>
      </c>
      <c r="J11" s="82">
        <v>0.25751686309668764</v>
      </c>
      <c r="K11" s="82">
        <v>0</v>
      </c>
      <c r="L11" s="82">
        <v>0</v>
      </c>
      <c r="M11" s="82">
        <v>0</v>
      </c>
      <c r="N11" s="82">
        <v>20.05197973979541</v>
      </c>
      <c r="O11" s="82">
        <v>71.247190512960572</v>
      </c>
      <c r="P11" s="82">
        <v>95.860995643559448</v>
      </c>
      <c r="Q11" s="55"/>
    </row>
    <row r="12" spans="2:18" ht="36" x14ac:dyDescent="0.35">
      <c r="B12" s="84" t="s">
        <v>25</v>
      </c>
      <c r="C12" s="85" t="s">
        <v>91</v>
      </c>
      <c r="D12" s="82">
        <v>0</v>
      </c>
      <c r="E12" s="82">
        <v>0</v>
      </c>
      <c r="F12" s="82">
        <v>0</v>
      </c>
      <c r="G12" s="82">
        <v>0</v>
      </c>
      <c r="H12" s="82">
        <v>0</v>
      </c>
      <c r="I12" s="82">
        <v>0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55"/>
    </row>
    <row r="13" spans="2:18" ht="18" x14ac:dyDescent="0.35">
      <c r="B13" s="84" t="s">
        <v>26</v>
      </c>
      <c r="C13" s="85" t="s">
        <v>92</v>
      </c>
      <c r="D13" s="81">
        <v>0</v>
      </c>
      <c r="E13" s="81">
        <v>0</v>
      </c>
      <c r="F13" s="81">
        <v>0</v>
      </c>
      <c r="G13" s="81">
        <v>0</v>
      </c>
      <c r="H13" s="81">
        <v>0</v>
      </c>
      <c r="I13" s="81">
        <v>0</v>
      </c>
      <c r="J13" s="81">
        <v>0</v>
      </c>
      <c r="K13" s="81">
        <v>0</v>
      </c>
      <c r="L13" s="81">
        <v>0</v>
      </c>
      <c r="M13" s="81">
        <v>0</v>
      </c>
      <c r="N13" s="81">
        <v>0</v>
      </c>
      <c r="O13" s="81">
        <v>0</v>
      </c>
      <c r="P13" s="81">
        <v>0</v>
      </c>
      <c r="Q13" s="55"/>
    </row>
    <row r="14" spans="2:18" ht="18" x14ac:dyDescent="0.35">
      <c r="B14" s="84" t="s">
        <v>27</v>
      </c>
      <c r="C14" s="85" t="s">
        <v>93</v>
      </c>
      <c r="D14" s="86">
        <v>0</v>
      </c>
      <c r="E14" s="86">
        <v>0</v>
      </c>
      <c r="F14" s="86">
        <v>0</v>
      </c>
      <c r="G14" s="86">
        <v>0</v>
      </c>
      <c r="H14" s="86">
        <v>0</v>
      </c>
      <c r="I14" s="86">
        <v>0</v>
      </c>
      <c r="J14" s="86">
        <v>0</v>
      </c>
      <c r="K14" s="86">
        <v>0</v>
      </c>
      <c r="L14" s="86">
        <v>0</v>
      </c>
      <c r="M14" s="86">
        <v>0</v>
      </c>
      <c r="N14" s="86">
        <v>0</v>
      </c>
      <c r="O14" s="86">
        <v>0</v>
      </c>
      <c r="P14" s="86">
        <v>0</v>
      </c>
      <c r="Q14" s="55"/>
    </row>
    <row r="15" spans="2:18" ht="36" x14ac:dyDescent="0.35">
      <c r="B15" s="84" t="s">
        <v>28</v>
      </c>
      <c r="C15" s="85" t="s">
        <v>91</v>
      </c>
      <c r="D15" s="82">
        <v>504.75846000000001</v>
      </c>
      <c r="E15" s="82">
        <v>111.92764441007051</v>
      </c>
      <c r="F15" s="82">
        <v>94.23177228970107</v>
      </c>
      <c r="G15" s="82">
        <v>79.180254997517125</v>
      </c>
      <c r="H15" s="82">
        <v>32.258622406395872</v>
      </c>
      <c r="I15" s="82">
        <v>3.5439225445210822</v>
      </c>
      <c r="J15" s="82">
        <v>0.25751686309668764</v>
      </c>
      <c r="K15" s="82">
        <v>0</v>
      </c>
      <c r="L15" s="82">
        <v>0</v>
      </c>
      <c r="M15" s="82">
        <v>0</v>
      </c>
      <c r="N15" s="82">
        <v>20.05197973979541</v>
      </c>
      <c r="O15" s="82">
        <v>71.247190512960572</v>
      </c>
      <c r="P15" s="82">
        <v>95.860995643559448</v>
      </c>
      <c r="Q15" s="55"/>
    </row>
    <row r="16" spans="2:18" ht="18" x14ac:dyDescent="0.35">
      <c r="B16" s="84" t="s">
        <v>29</v>
      </c>
      <c r="C16" s="85" t="s">
        <v>92</v>
      </c>
      <c r="D16" s="81">
        <v>4.5917199999999996</v>
      </c>
      <c r="E16" s="81">
        <v>4.5917199999999996</v>
      </c>
      <c r="F16" s="81">
        <v>4.5917199999999996</v>
      </c>
      <c r="G16" s="81">
        <v>4.5917199999999996</v>
      </c>
      <c r="H16" s="81">
        <v>4.5917199999999996</v>
      </c>
      <c r="I16" s="81">
        <v>4.5917199999999996</v>
      </c>
      <c r="J16" s="81">
        <v>4.5917199999999996</v>
      </c>
      <c r="K16" s="81">
        <v>4.5917199999999996</v>
      </c>
      <c r="L16" s="81">
        <v>4.5917199999999996</v>
      </c>
      <c r="M16" s="81">
        <v>4.5917199999999996</v>
      </c>
      <c r="N16" s="81">
        <v>4.5917199999999996</v>
      </c>
      <c r="O16" s="81">
        <v>4.5917199999999996</v>
      </c>
      <c r="P16" s="81">
        <v>4.5917199999999996</v>
      </c>
      <c r="Q16" s="55"/>
    </row>
    <row r="17" spans="2:17" ht="18.75" customHeight="1" x14ac:dyDescent="0.35">
      <c r="B17" s="84" t="s">
        <v>30</v>
      </c>
      <c r="C17" s="85" t="s">
        <v>93</v>
      </c>
      <c r="D17" s="86">
        <v>2317.7095159512</v>
      </c>
      <c r="E17" s="86">
        <v>513.94040339060894</v>
      </c>
      <c r="F17" s="86">
        <v>432.68591345806618</v>
      </c>
      <c r="G17" s="86">
        <v>363.57356047719929</v>
      </c>
      <c r="H17" s="86">
        <v>148.12256167589604</v>
      </c>
      <c r="I17" s="86">
        <v>16.272700026128341</v>
      </c>
      <c r="J17" s="86">
        <v>1.1824453306183225</v>
      </c>
      <c r="K17" s="86">
        <v>0</v>
      </c>
      <c r="L17" s="86">
        <v>0</v>
      </c>
      <c r="M17" s="86">
        <v>0</v>
      </c>
      <c r="N17" s="86">
        <v>92.073076410813371</v>
      </c>
      <c r="O17" s="86">
        <v>327.1471496221713</v>
      </c>
      <c r="P17" s="86">
        <v>440.16685091644473</v>
      </c>
      <c r="Q17" s="55"/>
    </row>
    <row r="18" spans="2:17" ht="19.5" customHeight="1" x14ac:dyDescent="0.35">
      <c r="B18" s="80" t="s">
        <v>94</v>
      </c>
      <c r="C18" s="81" t="s">
        <v>93</v>
      </c>
      <c r="D18" s="86">
        <v>2317.7095159512</v>
      </c>
      <c r="E18" s="86">
        <v>513.94040339060894</v>
      </c>
      <c r="F18" s="86">
        <v>432.68591345806618</v>
      </c>
      <c r="G18" s="86">
        <v>363.57356047719929</v>
      </c>
      <c r="H18" s="86">
        <v>148.12256167589604</v>
      </c>
      <c r="I18" s="86">
        <v>16.272700026128341</v>
      </c>
      <c r="J18" s="86">
        <v>1.1824453306183225</v>
      </c>
      <c r="K18" s="86">
        <v>0</v>
      </c>
      <c r="L18" s="86">
        <v>0</v>
      </c>
      <c r="M18" s="86">
        <v>0</v>
      </c>
      <c r="N18" s="86">
        <v>92.073076410813371</v>
      </c>
      <c r="O18" s="86">
        <v>327.1471496221713</v>
      </c>
      <c r="P18" s="86">
        <v>440.16685091644473</v>
      </c>
      <c r="Q18" s="55"/>
    </row>
    <row r="19" spans="2:17" ht="36" x14ac:dyDescent="0.35">
      <c r="B19" s="80" t="s">
        <v>33</v>
      </c>
      <c r="C19" s="81" t="s">
        <v>95</v>
      </c>
      <c r="D19" s="86">
        <v>30.552413352531456</v>
      </c>
      <c r="E19" s="86">
        <v>6.7748436699637109</v>
      </c>
      <c r="F19" s="86">
        <v>5.7037341344146402</v>
      </c>
      <c r="G19" s="86">
        <v>4.7926841682712711</v>
      </c>
      <c r="H19" s="86">
        <v>1.9525750315179258</v>
      </c>
      <c r="I19" s="86">
        <v>0.21450930504376919</v>
      </c>
      <c r="J19" s="86">
        <v>1.5587181335360391E-2</v>
      </c>
      <c r="K19" s="86">
        <v>0</v>
      </c>
      <c r="L19" s="86">
        <v>0</v>
      </c>
      <c r="M19" s="86">
        <v>0</v>
      </c>
      <c r="N19" s="86">
        <v>1.2137218533133958</v>
      </c>
      <c r="O19" s="86">
        <v>4.3125054600541599</v>
      </c>
      <c r="P19" s="86">
        <v>5.8023490349963538</v>
      </c>
      <c r="Q19" s="55"/>
    </row>
    <row r="20" spans="2:17" ht="20.25" customHeight="1" x14ac:dyDescent="0.35">
      <c r="B20" s="80" t="s">
        <v>96</v>
      </c>
      <c r="C20" s="81" t="s">
        <v>97</v>
      </c>
      <c r="D20" s="86">
        <v>0.10145999999999999</v>
      </c>
      <c r="E20" s="86">
        <v>0.10145999999999999</v>
      </c>
      <c r="F20" s="86">
        <v>0.10145999999999999</v>
      </c>
      <c r="G20" s="86">
        <v>0.10145999999999999</v>
      </c>
      <c r="H20" s="86">
        <v>0.10145999999999999</v>
      </c>
      <c r="I20" s="86">
        <v>0.10145999999999999</v>
      </c>
      <c r="J20" s="86">
        <v>0.10145999999999999</v>
      </c>
      <c r="K20" s="86">
        <v>0.10145999999999999</v>
      </c>
      <c r="L20" s="86">
        <v>0.10145999999999999</v>
      </c>
      <c r="M20" s="86">
        <v>0.10145999999999999</v>
      </c>
      <c r="N20" s="86">
        <v>0.10145999999999999</v>
      </c>
      <c r="O20" s="86">
        <v>0.10145999999999999</v>
      </c>
      <c r="P20" s="86">
        <v>0.10145999999999999</v>
      </c>
      <c r="Q20" s="55"/>
    </row>
    <row r="21" spans="2:17" ht="18" x14ac:dyDescent="0.35">
      <c r="B21" s="80" t="s">
        <v>98</v>
      </c>
      <c r="C21" s="81" t="s">
        <v>93</v>
      </c>
      <c r="D21" s="86">
        <v>3.0998478587478413</v>
      </c>
      <c r="E21" s="86">
        <v>6.8737563875451817E-3</v>
      </c>
      <c r="F21" s="86">
        <v>5.7870086527770934E-3</v>
      </c>
      <c r="G21" s="86">
        <v>4.8626573571280314E-3</v>
      </c>
      <c r="H21" s="86">
        <v>1.9810826269780874E-3</v>
      </c>
      <c r="I21" s="86">
        <v>2.1764114089740819E-4</v>
      </c>
      <c r="J21" s="86">
        <v>1.581475418285665E-5</v>
      </c>
      <c r="K21" s="86">
        <v>0</v>
      </c>
      <c r="L21" s="86">
        <v>0</v>
      </c>
      <c r="M21" s="86">
        <v>0</v>
      </c>
      <c r="N21" s="86">
        <v>1.2314421923717712E-3</v>
      </c>
      <c r="O21" s="86">
        <v>4.3754680397709508E-3</v>
      </c>
      <c r="P21" s="86">
        <v>5.8870633309073004E-3</v>
      </c>
      <c r="Q21" s="55"/>
    </row>
    <row r="22" spans="2:17" ht="36.6" thickBot="1" x14ac:dyDescent="0.4">
      <c r="B22" s="87" t="s">
        <v>22</v>
      </c>
      <c r="C22" s="88" t="s">
        <v>93</v>
      </c>
      <c r="D22" s="89">
        <v>2320.8093638099481</v>
      </c>
      <c r="E22" s="89">
        <v>513.9472771469965</v>
      </c>
      <c r="F22" s="89">
        <v>432.69170046671894</v>
      </c>
      <c r="G22" s="89">
        <v>363.57842313455643</v>
      </c>
      <c r="H22" s="89">
        <v>148.12454275852301</v>
      </c>
      <c r="I22" s="89">
        <v>16.272917667269237</v>
      </c>
      <c r="J22" s="89">
        <v>1.1824611453725054</v>
      </c>
      <c r="K22" s="89">
        <v>0</v>
      </c>
      <c r="L22" s="89">
        <v>0</v>
      </c>
      <c r="M22" s="89">
        <v>0</v>
      </c>
      <c r="N22" s="89">
        <v>92.074307853005749</v>
      </c>
      <c r="O22" s="89">
        <v>327.15152509021107</v>
      </c>
      <c r="P22" s="89">
        <v>440.17273797977566</v>
      </c>
      <c r="Q22" s="55"/>
    </row>
    <row r="23" spans="2:17" x14ac:dyDescent="0.25">
      <c r="D23" s="48"/>
    </row>
    <row r="24" spans="2:17" ht="17.399999999999999" x14ac:dyDescent="0.3">
      <c r="B24" s="65" t="s">
        <v>102</v>
      </c>
      <c r="C24" s="74"/>
      <c r="D24" s="74"/>
      <c r="E24" s="74"/>
      <c r="F24" s="64"/>
      <c r="G24" s="64"/>
      <c r="H24" s="24"/>
      <c r="I24" s="24"/>
      <c r="J24" s="24"/>
      <c r="K24" s="64" t="s">
        <v>732</v>
      </c>
      <c r="L24" s="24"/>
    </row>
    <row r="25" spans="2:17" ht="17.399999999999999" x14ac:dyDescent="0.3">
      <c r="B25" s="65" t="s">
        <v>536</v>
      </c>
      <c r="C25" s="71"/>
      <c r="D25" s="64"/>
      <c r="E25" s="64"/>
      <c r="F25" s="165"/>
      <c r="G25" s="64"/>
      <c r="H25" s="24"/>
      <c r="I25" s="24"/>
      <c r="J25" s="24"/>
      <c r="K25" s="64" t="s">
        <v>731</v>
      </c>
      <c r="L25" s="24"/>
    </row>
    <row r="26" spans="2:17" ht="17.399999999999999" x14ac:dyDescent="0.3">
      <c r="B26" s="64" t="s">
        <v>354</v>
      </c>
      <c r="C26" s="64"/>
      <c r="D26" s="64"/>
      <c r="E26" s="64"/>
      <c r="F26" s="64"/>
      <c r="G26" s="64"/>
      <c r="H26" s="24"/>
      <c r="I26" s="24"/>
      <c r="J26" s="24"/>
      <c r="K26" s="64" t="s">
        <v>743</v>
      </c>
      <c r="L26" s="24"/>
    </row>
    <row r="27" spans="2:17" ht="20.25" customHeight="1" x14ac:dyDescent="0.3">
      <c r="B27" s="44" t="s">
        <v>837</v>
      </c>
      <c r="C27" s="44"/>
      <c r="D27" s="390"/>
      <c r="E27" s="44"/>
      <c r="F27" s="44"/>
      <c r="G27" s="44"/>
      <c r="H27" s="44"/>
      <c r="I27" s="44"/>
      <c r="J27" s="44"/>
      <c r="K27" s="44" t="s">
        <v>838</v>
      </c>
      <c r="L27" s="44"/>
    </row>
    <row r="28" spans="2:17" ht="17.399999999999999" x14ac:dyDescent="0.3">
      <c r="D28" s="113"/>
      <c r="K28" s="63" t="s">
        <v>539</v>
      </c>
      <c r="L28" s="63"/>
      <c r="M28" s="50"/>
      <c r="N28" s="50"/>
      <c r="O28" s="50"/>
      <c r="P28" s="50"/>
    </row>
    <row r="29" spans="2:17" ht="13.8" x14ac:dyDescent="0.25">
      <c r="J29" s="32"/>
      <c r="K29" s="49"/>
      <c r="L29" s="49"/>
      <c r="M29" s="49"/>
      <c r="N29" s="49"/>
      <c r="O29" s="49"/>
      <c r="P29" s="49"/>
    </row>
    <row r="30" spans="2:17" x14ac:dyDescent="0.25">
      <c r="J30" s="32"/>
      <c r="K30" s="33"/>
      <c r="L30" s="33"/>
      <c r="M30" s="33"/>
      <c r="N30" s="33"/>
      <c r="O30" s="33"/>
      <c r="P30" s="33"/>
    </row>
    <row r="31" spans="2:17" ht="21" x14ac:dyDescent="0.4">
      <c r="B31" s="1179" t="s">
        <v>853</v>
      </c>
      <c r="C31" s="1179"/>
      <c r="D31" s="1179"/>
      <c r="E31" s="1179"/>
      <c r="F31" s="1179"/>
      <c r="G31" s="1179"/>
      <c r="H31" s="1179"/>
      <c r="I31" s="1179"/>
      <c r="J31" s="1179"/>
      <c r="K31" s="1179"/>
      <c r="L31" s="1179"/>
      <c r="M31" s="1179"/>
      <c r="N31" s="1179"/>
      <c r="O31" s="1179"/>
      <c r="P31" s="1179"/>
    </row>
    <row r="33" spans="2:17" ht="13.8" thickBot="1" x14ac:dyDescent="0.3"/>
    <row r="34" spans="2:17" ht="35.4" thickBot="1" x14ac:dyDescent="0.35">
      <c r="B34" s="76" t="s">
        <v>520</v>
      </c>
      <c r="C34" s="77" t="s">
        <v>111</v>
      </c>
      <c r="D34" s="70" t="s">
        <v>818</v>
      </c>
      <c r="E34" s="73" t="s">
        <v>395</v>
      </c>
      <c r="F34" s="73" t="s">
        <v>396</v>
      </c>
      <c r="G34" s="73" t="s">
        <v>397</v>
      </c>
      <c r="H34" s="73" t="s">
        <v>398</v>
      </c>
      <c r="I34" s="73" t="s">
        <v>129</v>
      </c>
      <c r="J34" s="73" t="s">
        <v>114</v>
      </c>
      <c r="K34" s="73" t="s">
        <v>115</v>
      </c>
      <c r="L34" s="73" t="s">
        <v>116</v>
      </c>
      <c r="M34" s="73" t="s">
        <v>117</v>
      </c>
      <c r="N34" s="73" t="s">
        <v>392</v>
      </c>
      <c r="O34" s="73" t="s">
        <v>393</v>
      </c>
      <c r="P34" s="73" t="s">
        <v>394</v>
      </c>
    </row>
    <row r="35" spans="2:17" ht="18" thickBot="1" x14ac:dyDescent="0.35">
      <c r="B35" s="72">
        <v>1</v>
      </c>
      <c r="C35" s="78">
        <v>2</v>
      </c>
      <c r="D35" s="78">
        <v>3</v>
      </c>
      <c r="E35" s="79">
        <v>4</v>
      </c>
      <c r="F35" s="79">
        <v>5</v>
      </c>
      <c r="G35" s="79">
        <v>6</v>
      </c>
      <c r="H35" s="79">
        <v>7</v>
      </c>
      <c r="I35" s="79">
        <v>8</v>
      </c>
      <c r="J35" s="79">
        <v>9</v>
      </c>
      <c r="K35" s="79">
        <v>10</v>
      </c>
      <c r="L35" s="79">
        <v>11</v>
      </c>
      <c r="M35" s="79">
        <v>12</v>
      </c>
      <c r="N35" s="79">
        <v>13</v>
      </c>
      <c r="O35" s="79">
        <v>14</v>
      </c>
      <c r="P35" s="79">
        <v>15</v>
      </c>
    </row>
    <row r="36" spans="2:17" ht="18" x14ac:dyDescent="0.35">
      <c r="B36" s="93" t="s">
        <v>88</v>
      </c>
      <c r="C36" s="94" t="s">
        <v>150</v>
      </c>
      <c r="D36" s="95">
        <v>47332.072</v>
      </c>
      <c r="E36" s="95">
        <v>10495.648401827391</v>
      </c>
      <c r="F36" s="95">
        <v>8836.2759302810609</v>
      </c>
      <c r="G36" s="95">
        <v>7424.8691750918661</v>
      </c>
      <c r="H36" s="95">
        <v>3024.9467009633531</v>
      </c>
      <c r="I36" s="95">
        <v>332.31973375878647</v>
      </c>
      <c r="J36" s="95">
        <v>24.147800722956802</v>
      </c>
      <c r="K36" s="95">
        <v>0</v>
      </c>
      <c r="L36" s="95">
        <v>0</v>
      </c>
      <c r="M36" s="95">
        <v>0</v>
      </c>
      <c r="N36" s="95">
        <v>1880.3087496275698</v>
      </c>
      <c r="O36" s="95">
        <v>6680.9720260204585</v>
      </c>
      <c r="P36" s="95">
        <v>8989.0510161883012</v>
      </c>
      <c r="Q36" s="55"/>
    </row>
    <row r="37" spans="2:17" ht="36" x14ac:dyDescent="0.35">
      <c r="B37" s="80" t="s">
        <v>495</v>
      </c>
      <c r="C37" s="81" t="s">
        <v>89</v>
      </c>
      <c r="D37" s="83">
        <v>20.326355034700363</v>
      </c>
      <c r="E37" s="83">
        <v>20.326355034700363</v>
      </c>
      <c r="F37" s="83">
        <v>20.326355034700363</v>
      </c>
      <c r="G37" s="83">
        <v>20.326355034700363</v>
      </c>
      <c r="H37" s="83">
        <v>20.326355034700363</v>
      </c>
      <c r="I37" s="83">
        <v>20.326355034700363</v>
      </c>
      <c r="J37" s="83">
        <v>20.326355034700363</v>
      </c>
      <c r="K37" s="83">
        <v>20.326355034700363</v>
      </c>
      <c r="L37" s="83">
        <v>20.326355034700363</v>
      </c>
      <c r="M37" s="83">
        <v>20.326355034700363</v>
      </c>
      <c r="N37" s="83">
        <v>20.326355034700363</v>
      </c>
      <c r="O37" s="83">
        <v>20.326355034700363</v>
      </c>
      <c r="P37" s="83">
        <v>20.326355034700363</v>
      </c>
      <c r="Q37" s="55"/>
    </row>
    <row r="38" spans="2:17" ht="36" x14ac:dyDescent="0.35">
      <c r="B38" s="80" t="s">
        <v>90</v>
      </c>
      <c r="C38" s="81" t="s">
        <v>91</v>
      </c>
      <c r="D38" s="82">
        <v>962.08849999999995</v>
      </c>
      <c r="E38" s="82">
        <v>213.33827573492903</v>
      </c>
      <c r="F38" s="82">
        <v>179.60928174347009</v>
      </c>
      <c r="G38" s="82">
        <v>150.92052693912009</v>
      </c>
      <c r="H38" s="82">
        <v>61.486140604826709</v>
      </c>
      <c r="I38" s="82">
        <v>6.7548488934181936</v>
      </c>
      <c r="J38" s="82">
        <v>0.4908367708020141</v>
      </c>
      <c r="K38" s="82">
        <v>0</v>
      </c>
      <c r="L38" s="82">
        <v>0</v>
      </c>
      <c r="M38" s="82">
        <v>0</v>
      </c>
      <c r="N38" s="82">
        <v>38.219823219783493</v>
      </c>
      <c r="O38" s="82">
        <v>135.79980937779322</v>
      </c>
      <c r="P38" s="82">
        <v>182.71464238007749</v>
      </c>
      <c r="Q38" s="55"/>
    </row>
    <row r="39" spans="2:17" ht="36" x14ac:dyDescent="0.35">
      <c r="B39" s="84" t="s">
        <v>25</v>
      </c>
      <c r="C39" s="85" t="s">
        <v>91</v>
      </c>
      <c r="D39" s="82">
        <v>0</v>
      </c>
      <c r="E39" s="82">
        <v>0</v>
      </c>
      <c r="F39" s="82">
        <v>0</v>
      </c>
      <c r="G39" s="82">
        <v>0</v>
      </c>
      <c r="H39" s="82">
        <v>0</v>
      </c>
      <c r="I39" s="82">
        <v>0</v>
      </c>
      <c r="J39" s="82">
        <v>0</v>
      </c>
      <c r="K39" s="82">
        <v>0</v>
      </c>
      <c r="L39" s="82">
        <v>0</v>
      </c>
      <c r="M39" s="82">
        <v>0</v>
      </c>
      <c r="N39" s="82">
        <v>0</v>
      </c>
      <c r="O39" s="82">
        <v>0</v>
      </c>
      <c r="P39" s="82">
        <v>0</v>
      </c>
      <c r="Q39" s="55"/>
    </row>
    <row r="40" spans="2:17" ht="18" x14ac:dyDescent="0.35">
      <c r="B40" s="84" t="s">
        <v>26</v>
      </c>
      <c r="C40" s="85" t="s">
        <v>92</v>
      </c>
      <c r="D40" s="81">
        <v>0</v>
      </c>
      <c r="E40" s="81">
        <v>0</v>
      </c>
      <c r="F40" s="81">
        <v>0</v>
      </c>
      <c r="G40" s="81">
        <v>0</v>
      </c>
      <c r="H40" s="81">
        <v>0</v>
      </c>
      <c r="I40" s="81">
        <v>0</v>
      </c>
      <c r="J40" s="81">
        <v>0</v>
      </c>
      <c r="K40" s="81">
        <v>0</v>
      </c>
      <c r="L40" s="81">
        <v>0</v>
      </c>
      <c r="M40" s="81">
        <v>0</v>
      </c>
      <c r="N40" s="81">
        <v>0</v>
      </c>
      <c r="O40" s="81">
        <v>0</v>
      </c>
      <c r="P40" s="81">
        <v>0</v>
      </c>
      <c r="Q40" s="55"/>
    </row>
    <row r="41" spans="2:17" ht="18" x14ac:dyDescent="0.35">
      <c r="B41" s="84" t="s">
        <v>27</v>
      </c>
      <c r="C41" s="85" t="s">
        <v>93</v>
      </c>
      <c r="D41" s="86">
        <v>0</v>
      </c>
      <c r="E41" s="86">
        <v>0</v>
      </c>
      <c r="F41" s="86">
        <v>0</v>
      </c>
      <c r="G41" s="86">
        <v>0</v>
      </c>
      <c r="H41" s="86">
        <v>0</v>
      </c>
      <c r="I41" s="86">
        <v>0</v>
      </c>
      <c r="J41" s="86">
        <v>0</v>
      </c>
      <c r="K41" s="86">
        <v>0</v>
      </c>
      <c r="L41" s="86">
        <v>0</v>
      </c>
      <c r="M41" s="86">
        <v>0</v>
      </c>
      <c r="N41" s="86">
        <v>0</v>
      </c>
      <c r="O41" s="86">
        <v>0</v>
      </c>
      <c r="P41" s="86">
        <v>0</v>
      </c>
      <c r="Q41" s="55"/>
    </row>
    <row r="42" spans="2:17" ht="36" x14ac:dyDescent="0.35">
      <c r="B42" s="84" t="s">
        <v>28</v>
      </c>
      <c r="C42" s="85" t="s">
        <v>91</v>
      </c>
      <c r="D42" s="82">
        <v>962.08849999999995</v>
      </c>
      <c r="E42" s="82">
        <v>213.33827573492903</v>
      </c>
      <c r="F42" s="82">
        <v>179.60928174347009</v>
      </c>
      <c r="G42" s="82">
        <v>150.92052693912009</v>
      </c>
      <c r="H42" s="82">
        <v>61.486140604826709</v>
      </c>
      <c r="I42" s="82">
        <v>6.7548488934181936</v>
      </c>
      <c r="J42" s="82">
        <v>0.4908367708020141</v>
      </c>
      <c r="K42" s="82">
        <v>0</v>
      </c>
      <c r="L42" s="82">
        <v>0</v>
      </c>
      <c r="M42" s="82">
        <v>0</v>
      </c>
      <c r="N42" s="82">
        <v>38.219823219783493</v>
      </c>
      <c r="O42" s="82">
        <v>135.79980937779322</v>
      </c>
      <c r="P42" s="82">
        <v>182.71464238007749</v>
      </c>
      <c r="Q42" s="55"/>
    </row>
    <row r="43" spans="2:17" ht="18" x14ac:dyDescent="0.35">
      <c r="B43" s="84" t="s">
        <v>29</v>
      </c>
      <c r="C43" s="85" t="s">
        <v>92</v>
      </c>
      <c r="D43" s="81">
        <v>4.5917199999999996</v>
      </c>
      <c r="E43" s="81">
        <v>4.5917199999999996</v>
      </c>
      <c r="F43" s="81">
        <v>4.5917199999999996</v>
      </c>
      <c r="G43" s="81">
        <v>4.5917199999999996</v>
      </c>
      <c r="H43" s="81">
        <v>4.5917199999999996</v>
      </c>
      <c r="I43" s="81">
        <v>4.5917199999999996</v>
      </c>
      <c r="J43" s="81">
        <v>4.5917199999999996</v>
      </c>
      <c r="K43" s="81">
        <v>4.5917199999999996</v>
      </c>
      <c r="L43" s="81">
        <v>4.5917199999999996</v>
      </c>
      <c r="M43" s="81">
        <v>4.5917199999999996</v>
      </c>
      <c r="N43" s="81">
        <v>4.5917199999999996</v>
      </c>
      <c r="O43" s="81">
        <v>4.5917199999999996</v>
      </c>
      <c r="P43" s="81">
        <v>4.5917199999999996</v>
      </c>
      <c r="Q43" s="55"/>
    </row>
    <row r="44" spans="2:17" ht="22.5" customHeight="1" x14ac:dyDescent="0.35">
      <c r="B44" s="84" t="s">
        <v>30</v>
      </c>
      <c r="C44" s="85" t="s">
        <v>93</v>
      </c>
      <c r="D44" s="86">
        <v>4417.6410072199997</v>
      </c>
      <c r="E44" s="86">
        <v>979.58962745758822</v>
      </c>
      <c r="F44" s="86">
        <v>824.71553116712641</v>
      </c>
      <c r="G44" s="86">
        <v>692.98480195689649</v>
      </c>
      <c r="H44" s="86">
        <v>282.32714153799486</v>
      </c>
      <c r="I44" s="86">
        <v>31.016374760886187</v>
      </c>
      <c r="J44" s="86">
        <v>2.253785017227024</v>
      </c>
      <c r="K44" s="86">
        <v>0</v>
      </c>
      <c r="L44" s="86">
        <v>0</v>
      </c>
      <c r="M44" s="86">
        <v>0</v>
      </c>
      <c r="N44" s="86">
        <v>175.49472667474424</v>
      </c>
      <c r="O44" s="86">
        <v>623.55470071620061</v>
      </c>
      <c r="P44" s="86">
        <v>838.97447770944939</v>
      </c>
      <c r="Q44" s="55"/>
    </row>
    <row r="45" spans="2:17" ht="20.25" customHeight="1" x14ac:dyDescent="0.35">
      <c r="B45" s="80" t="s">
        <v>94</v>
      </c>
      <c r="C45" s="81" t="s">
        <v>93</v>
      </c>
      <c r="D45" s="86">
        <v>4417.6410072199997</v>
      </c>
      <c r="E45" s="86">
        <v>979.58962745758822</v>
      </c>
      <c r="F45" s="86">
        <v>824.71553116712641</v>
      </c>
      <c r="G45" s="86">
        <v>692.98480195689649</v>
      </c>
      <c r="H45" s="86">
        <v>282.32714153799486</v>
      </c>
      <c r="I45" s="86">
        <v>31.016374760886187</v>
      </c>
      <c r="J45" s="86">
        <v>2.253785017227024</v>
      </c>
      <c r="K45" s="86">
        <v>0</v>
      </c>
      <c r="L45" s="86">
        <v>0</v>
      </c>
      <c r="M45" s="86">
        <v>0</v>
      </c>
      <c r="N45" s="86">
        <v>175.49472667474424</v>
      </c>
      <c r="O45" s="86">
        <v>623.55470071620061</v>
      </c>
      <c r="P45" s="86">
        <v>838.97447770944939</v>
      </c>
      <c r="Q45" s="55"/>
    </row>
    <row r="46" spans="2:17" ht="36" x14ac:dyDescent="0.35">
      <c r="B46" s="80" t="s">
        <v>33</v>
      </c>
      <c r="C46" s="81" t="s">
        <v>95</v>
      </c>
      <c r="D46" s="86">
        <v>58.234042345158436</v>
      </c>
      <c r="E46" s="86">
        <v>12.91310537751043</v>
      </c>
      <c r="F46" s="86">
        <v>10.871530549042763</v>
      </c>
      <c r="G46" s="86">
        <v>9.1350352452257191</v>
      </c>
      <c r="H46" s="86">
        <v>3.7216810258327002</v>
      </c>
      <c r="I46" s="86">
        <v>0.40886275690278151</v>
      </c>
      <c r="J46" s="86">
        <v>2.97097505015862E-2</v>
      </c>
      <c r="K46" s="86">
        <v>0</v>
      </c>
      <c r="L46" s="86">
        <v>0</v>
      </c>
      <c r="M46" s="86">
        <v>0</v>
      </c>
      <c r="N46" s="86">
        <v>2.313399239056845</v>
      </c>
      <c r="O46" s="86">
        <v>8.2197966712738531</v>
      </c>
      <c r="P46" s="86">
        <v>11.059494237216132</v>
      </c>
      <c r="Q46" s="55"/>
    </row>
    <row r="47" spans="2:17" ht="20.25" customHeight="1" x14ac:dyDescent="0.35">
      <c r="B47" s="80" t="s">
        <v>96</v>
      </c>
      <c r="C47" s="81" t="s">
        <v>97</v>
      </c>
      <c r="D47" s="86">
        <v>0.10145999999999999</v>
      </c>
      <c r="E47" s="86">
        <v>0.10145999999999999</v>
      </c>
      <c r="F47" s="86">
        <v>0.10145999999999999</v>
      </c>
      <c r="G47" s="86">
        <v>0.10145999999999999</v>
      </c>
      <c r="H47" s="86">
        <v>0.10145999999999999</v>
      </c>
      <c r="I47" s="86">
        <v>0.10145999999999999</v>
      </c>
      <c r="J47" s="86">
        <v>0.10145999999999999</v>
      </c>
      <c r="K47" s="86">
        <v>0.10145999999999999</v>
      </c>
      <c r="L47" s="86">
        <v>0.10145999999999999</v>
      </c>
      <c r="M47" s="86">
        <v>0.10145999999999999</v>
      </c>
      <c r="N47" s="86">
        <v>0.10145999999999999</v>
      </c>
      <c r="O47" s="86">
        <v>0.10145999999999999</v>
      </c>
      <c r="P47" s="86">
        <v>0.10145999999999999</v>
      </c>
      <c r="Q47" s="55"/>
    </row>
    <row r="48" spans="2:17" ht="18" x14ac:dyDescent="0.35">
      <c r="B48" s="80" t="s">
        <v>98</v>
      </c>
      <c r="C48" s="81" t="s">
        <v>93</v>
      </c>
      <c r="D48" s="86">
        <v>5.9084259363397749E-2</v>
      </c>
      <c r="E48" s="86">
        <v>1.310163671602208E-2</v>
      </c>
      <c r="F48" s="86">
        <v>1.1030254895058787E-2</v>
      </c>
      <c r="G48" s="86">
        <v>9.2684067598060131E-3</v>
      </c>
      <c r="H48" s="86">
        <v>3.7760175688098573E-3</v>
      </c>
      <c r="I48" s="86">
        <v>4.1483215315356211E-4</v>
      </c>
      <c r="J48" s="86">
        <v>3.0143512858909355E-5</v>
      </c>
      <c r="K48" s="86">
        <v>0</v>
      </c>
      <c r="L48" s="86">
        <v>0</v>
      </c>
      <c r="M48" s="86">
        <v>0</v>
      </c>
      <c r="N48" s="86">
        <v>2.3471748679470745E-3</v>
      </c>
      <c r="O48" s="86">
        <v>8.3398057026744504E-3</v>
      </c>
      <c r="P48" s="86">
        <v>1.1220962853079488E-2</v>
      </c>
      <c r="Q48" s="55"/>
    </row>
    <row r="49" spans="2:17" ht="36.6" thickBot="1" x14ac:dyDescent="0.4">
      <c r="B49" s="87" t="s">
        <v>22</v>
      </c>
      <c r="C49" s="88" t="s">
        <v>93</v>
      </c>
      <c r="D49" s="89">
        <v>4417.7000914793634</v>
      </c>
      <c r="E49" s="89">
        <v>979.60272909430421</v>
      </c>
      <c r="F49" s="89">
        <v>824.72656142202152</v>
      </c>
      <c r="G49" s="89">
        <v>692.99407036365631</v>
      </c>
      <c r="H49" s="89">
        <v>282.33091755556364</v>
      </c>
      <c r="I49" s="89">
        <v>31.016789593039341</v>
      </c>
      <c r="J49" s="89">
        <v>2.2538151607398831</v>
      </c>
      <c r="K49" s="89">
        <v>0</v>
      </c>
      <c r="L49" s="89">
        <v>0</v>
      </c>
      <c r="M49" s="89">
        <v>0</v>
      </c>
      <c r="N49" s="89">
        <v>175.49707384961218</v>
      </c>
      <c r="O49" s="89">
        <v>623.5630405219033</v>
      </c>
      <c r="P49" s="89">
        <v>838.98569867230242</v>
      </c>
      <c r="Q49" s="55"/>
    </row>
    <row r="51" spans="2:17" ht="17.399999999999999" x14ac:dyDescent="0.3">
      <c r="B51" s="65" t="s">
        <v>102</v>
      </c>
      <c r="C51" s="74"/>
      <c r="D51" s="74"/>
      <c r="E51" s="74"/>
      <c r="F51" s="64"/>
      <c r="G51" s="64"/>
      <c r="H51" s="24"/>
      <c r="I51" s="24"/>
      <c r="J51" s="24"/>
      <c r="K51" s="64" t="s">
        <v>732</v>
      </c>
      <c r="L51" s="24"/>
    </row>
    <row r="52" spans="2:17" ht="17.399999999999999" x14ac:dyDescent="0.3">
      <c r="B52" s="65" t="s">
        <v>536</v>
      </c>
      <c r="C52" s="71"/>
      <c r="D52" s="64"/>
      <c r="E52" s="64"/>
      <c r="F52" s="165"/>
      <c r="G52" s="64"/>
      <c r="H52" s="24"/>
      <c r="I52" s="24"/>
      <c r="J52" s="24"/>
      <c r="K52" s="64" t="s">
        <v>731</v>
      </c>
      <c r="L52" s="24"/>
    </row>
    <row r="53" spans="2:17" ht="17.399999999999999" x14ac:dyDescent="0.3">
      <c r="B53" s="64" t="s">
        <v>354</v>
      </c>
      <c r="C53" s="64"/>
      <c r="D53" s="64"/>
      <c r="E53" s="64"/>
      <c r="F53" s="64"/>
      <c r="G53" s="64"/>
      <c r="H53" s="24"/>
      <c r="I53" s="24"/>
      <c r="J53" s="24"/>
      <c r="K53" s="64" t="s">
        <v>743</v>
      </c>
      <c r="L53" s="24"/>
    </row>
    <row r="57" spans="2:17" ht="53.25" customHeight="1" x14ac:dyDescent="0.25">
      <c r="B57" s="1178" t="s">
        <v>525</v>
      </c>
      <c r="C57" s="1178"/>
      <c r="D57" s="1178"/>
      <c r="E57" s="1178"/>
      <c r="F57" s="1178"/>
      <c r="G57" s="1178"/>
      <c r="H57" s="1178"/>
      <c r="I57" s="1178"/>
      <c r="J57" s="1178"/>
      <c r="K57" s="695" t="s">
        <v>343</v>
      </c>
    </row>
    <row r="58" spans="2:17" ht="18.600000000000001" thickBot="1" x14ac:dyDescent="0.4">
      <c r="B58" s="106"/>
      <c r="C58" s="106"/>
      <c r="D58" s="106"/>
      <c r="E58" s="106"/>
      <c r="F58" s="106"/>
      <c r="G58" s="106"/>
      <c r="H58" s="106"/>
      <c r="I58" s="106"/>
      <c r="J58" s="106"/>
      <c r="K58" s="106"/>
    </row>
    <row r="59" spans="2:17" ht="17.399999999999999" x14ac:dyDescent="0.3">
      <c r="B59" s="651" t="s">
        <v>835</v>
      </c>
      <c r="C59" s="652"/>
      <c r="D59" s="652"/>
      <c r="E59" s="652"/>
      <c r="F59" s="653">
        <v>33.200000000000003</v>
      </c>
      <c r="G59" s="654" t="s">
        <v>23</v>
      </c>
      <c r="H59" s="652"/>
      <c r="I59" s="652"/>
      <c r="J59" s="652"/>
      <c r="K59" s="655"/>
      <c r="L59" s="34"/>
    </row>
    <row r="60" spans="2:17" ht="18" x14ac:dyDescent="0.35">
      <c r="B60" s="656" t="s">
        <v>824</v>
      </c>
      <c r="C60" s="657"/>
      <c r="D60" s="657"/>
      <c r="E60" s="657"/>
      <c r="F60" s="658">
        <v>1571422.4</v>
      </c>
      <c r="G60" s="659" t="s">
        <v>23</v>
      </c>
      <c r="H60" s="657" t="s">
        <v>24</v>
      </c>
      <c r="I60" s="657"/>
      <c r="J60" s="657"/>
      <c r="K60" s="660"/>
      <c r="L60" s="34"/>
    </row>
    <row r="61" spans="2:17" s="29" customFormat="1" ht="17.399999999999999" x14ac:dyDescent="0.3">
      <c r="B61" s="1182" t="s">
        <v>347</v>
      </c>
      <c r="C61" s="1183"/>
      <c r="D61" s="661"/>
      <c r="E61" s="661"/>
      <c r="F61" s="662">
        <v>504758.46</v>
      </c>
      <c r="G61" s="663" t="s">
        <v>23</v>
      </c>
      <c r="H61" s="664">
        <v>0.32121119057485759</v>
      </c>
      <c r="I61" s="661" t="s">
        <v>524</v>
      </c>
      <c r="J61" s="661"/>
      <c r="K61" s="665"/>
      <c r="L61" s="75"/>
    </row>
    <row r="62" spans="2:17" ht="18" x14ac:dyDescent="0.35">
      <c r="B62" s="666" t="s">
        <v>348</v>
      </c>
      <c r="C62" s="667"/>
      <c r="D62" s="657"/>
      <c r="E62" s="657"/>
      <c r="F62" s="658">
        <v>348219.78</v>
      </c>
      <c r="G62" s="659" t="s">
        <v>23</v>
      </c>
      <c r="H62" s="668"/>
      <c r="I62" s="657"/>
      <c r="J62" s="657"/>
      <c r="K62" s="660"/>
      <c r="L62" s="34"/>
    </row>
    <row r="63" spans="2:17" ht="18" customHeight="1" x14ac:dyDescent="0.35">
      <c r="B63" s="1184" t="s">
        <v>349</v>
      </c>
      <c r="C63" s="1185"/>
      <c r="D63" s="657"/>
      <c r="E63" s="657"/>
      <c r="F63" s="658">
        <v>156538</v>
      </c>
      <c r="G63" s="659" t="s">
        <v>23</v>
      </c>
      <c r="H63" s="668"/>
      <c r="I63" s="657"/>
      <c r="J63" s="657"/>
      <c r="K63" s="660"/>
      <c r="L63" s="34"/>
    </row>
    <row r="64" spans="2:17" s="29" customFormat="1" ht="17.399999999999999" x14ac:dyDescent="0.3">
      <c r="B64" s="1182" t="s">
        <v>350</v>
      </c>
      <c r="C64" s="1183"/>
      <c r="D64" s="661"/>
      <c r="E64" s="661"/>
      <c r="F64" s="662">
        <v>962088.5</v>
      </c>
      <c r="G64" s="663" t="s">
        <v>23</v>
      </c>
      <c r="H64" s="664">
        <v>0.61224054079921486</v>
      </c>
      <c r="I64" s="661" t="s">
        <v>524</v>
      </c>
      <c r="J64" s="661"/>
      <c r="K64" s="665"/>
      <c r="L64" s="75"/>
      <c r="N64" s="31"/>
    </row>
    <row r="65" spans="2:12" s="29" customFormat="1" ht="18" x14ac:dyDescent="0.35">
      <c r="B65" s="1184" t="s">
        <v>353</v>
      </c>
      <c r="C65" s="1185"/>
      <c r="D65" s="661"/>
      <c r="E65" s="661"/>
      <c r="F65" s="658">
        <v>16207</v>
      </c>
      <c r="G65" s="659" t="s">
        <v>23</v>
      </c>
      <c r="H65" s="664"/>
      <c r="I65" s="661"/>
      <c r="J65" s="661"/>
      <c r="K65" s="665"/>
      <c r="L65" s="75"/>
    </row>
    <row r="66" spans="2:12" ht="18" x14ac:dyDescent="0.35">
      <c r="B66" s="1184" t="s">
        <v>351</v>
      </c>
      <c r="C66" s="1185"/>
      <c r="D66" s="657"/>
      <c r="E66" s="657"/>
      <c r="F66" s="658">
        <v>939041.47</v>
      </c>
      <c r="G66" s="659" t="s">
        <v>23</v>
      </c>
      <c r="H66" s="668"/>
      <c r="I66" s="657"/>
      <c r="J66" s="657"/>
      <c r="K66" s="660"/>
      <c r="L66" s="34"/>
    </row>
    <row r="67" spans="2:12" ht="18" x14ac:dyDescent="0.35">
      <c r="B67" s="1184" t="s">
        <v>352</v>
      </c>
      <c r="C67" s="1185"/>
      <c r="D67" s="657"/>
      <c r="E67" s="657"/>
      <c r="F67" s="658">
        <v>6840.03</v>
      </c>
      <c r="G67" s="659" t="s">
        <v>23</v>
      </c>
      <c r="H67" s="668"/>
      <c r="I67" s="657"/>
      <c r="J67" s="657"/>
      <c r="K67" s="660"/>
      <c r="L67" s="34"/>
    </row>
    <row r="68" spans="2:12" s="29" customFormat="1" ht="18" customHeight="1" x14ac:dyDescent="0.3">
      <c r="B68" s="1180" t="s">
        <v>355</v>
      </c>
      <c r="C68" s="1181"/>
      <c r="D68" s="1181"/>
      <c r="E68" s="1181"/>
      <c r="F68" s="662">
        <v>141991</v>
      </c>
      <c r="G68" s="663" t="s">
        <v>23</v>
      </c>
      <c r="H68" s="664">
        <v>9.0358263952454804E-2</v>
      </c>
      <c r="I68" s="661" t="s">
        <v>524</v>
      </c>
      <c r="J68" s="661"/>
      <c r="K68" s="665"/>
      <c r="L68" s="34"/>
    </row>
    <row r="69" spans="2:12" ht="18" x14ac:dyDescent="0.35">
      <c r="B69" s="656"/>
      <c r="C69" s="657"/>
      <c r="D69" s="657"/>
      <c r="E69" s="657"/>
      <c r="F69" s="658"/>
      <c r="G69" s="659"/>
      <c r="H69" s="657"/>
      <c r="I69" s="657"/>
      <c r="J69" s="657"/>
      <c r="K69" s="660"/>
      <c r="L69" s="34"/>
    </row>
    <row r="70" spans="2:12" s="29" customFormat="1" ht="17.399999999999999" x14ac:dyDescent="0.3">
      <c r="B70" s="669" t="s">
        <v>834</v>
      </c>
      <c r="C70" s="670"/>
      <c r="D70" s="670"/>
      <c r="E70" s="661"/>
      <c r="F70" s="671">
        <v>1608.838</v>
      </c>
      <c r="G70" s="671" t="s">
        <v>32</v>
      </c>
      <c r="H70" s="661"/>
      <c r="I70" s="661"/>
      <c r="J70" s="661"/>
      <c r="K70" s="665"/>
      <c r="L70" s="75"/>
    </row>
    <row r="71" spans="2:12" s="29" customFormat="1" ht="17.399999999999999" x14ac:dyDescent="0.3">
      <c r="B71" s="669" t="s">
        <v>836</v>
      </c>
      <c r="C71" s="670"/>
      <c r="D71" s="670"/>
      <c r="E71" s="661"/>
      <c r="F71" s="671">
        <v>94.370999999999995</v>
      </c>
      <c r="G71" s="672" t="s">
        <v>521</v>
      </c>
      <c r="H71" s="661"/>
      <c r="I71" s="661"/>
      <c r="J71" s="661"/>
      <c r="K71" s="665"/>
      <c r="L71" s="75"/>
    </row>
    <row r="72" spans="2:12" ht="18" x14ac:dyDescent="0.35">
      <c r="B72" s="673" t="s">
        <v>356</v>
      </c>
      <c r="C72" s="674"/>
      <c r="D72" s="675"/>
      <c r="E72" s="676"/>
      <c r="F72" s="677">
        <v>94.370999999999995</v>
      </c>
      <c r="G72" s="678" t="s">
        <v>521</v>
      </c>
      <c r="H72" s="676"/>
      <c r="I72" s="676"/>
      <c r="J72" s="676"/>
      <c r="K72" s="679"/>
      <c r="L72" s="34"/>
    </row>
    <row r="73" spans="2:12" ht="18" x14ac:dyDescent="0.35">
      <c r="B73" s="673" t="s">
        <v>357</v>
      </c>
      <c r="C73" s="674"/>
      <c r="D73" s="675"/>
      <c r="E73" s="676"/>
      <c r="F73" s="677">
        <v>3.01</v>
      </c>
      <c r="G73" s="678" t="s">
        <v>521</v>
      </c>
      <c r="H73" s="676"/>
      <c r="I73" s="676"/>
      <c r="J73" s="676"/>
      <c r="K73" s="679"/>
      <c r="L73" s="34"/>
    </row>
    <row r="74" spans="2:12" ht="18" x14ac:dyDescent="0.35">
      <c r="B74" s="673" t="s">
        <v>680</v>
      </c>
      <c r="C74" s="674"/>
      <c r="D74" s="675"/>
      <c r="E74" s="676"/>
      <c r="F74" s="677">
        <v>0</v>
      </c>
      <c r="G74" s="678" t="s">
        <v>521</v>
      </c>
      <c r="H74" s="676"/>
      <c r="I74" s="676"/>
      <c r="J74" s="676"/>
      <c r="K74" s="679"/>
      <c r="L74" s="34"/>
    </row>
    <row r="75" spans="2:12" ht="17.399999999999999" x14ac:dyDescent="0.3">
      <c r="B75" s="680" t="s">
        <v>522</v>
      </c>
      <c r="C75" s="670"/>
      <c r="D75" s="670"/>
      <c r="E75" s="661"/>
      <c r="F75" s="681">
        <v>0.42970999999999998</v>
      </c>
      <c r="G75" s="671" t="s">
        <v>523</v>
      </c>
      <c r="H75" s="661"/>
      <c r="I75" s="661"/>
      <c r="J75" s="661"/>
      <c r="K75" s="665"/>
      <c r="L75" s="34"/>
    </row>
    <row r="76" spans="2:12" ht="28.5" customHeight="1" x14ac:dyDescent="0.35">
      <c r="B76" s="682" t="s">
        <v>356</v>
      </c>
      <c r="C76" s="683"/>
      <c r="D76" s="683"/>
      <c r="E76" s="684"/>
      <c r="F76" s="350">
        <v>7.8355435675860566E-3</v>
      </c>
      <c r="G76" s="685" t="s">
        <v>523</v>
      </c>
      <c r="H76" s="684"/>
      <c r="I76" s="684"/>
      <c r="J76" s="684"/>
      <c r="K76" s="686"/>
      <c r="L76" s="34"/>
    </row>
    <row r="77" spans="2:12" ht="18" x14ac:dyDescent="0.35">
      <c r="B77" s="687" t="s">
        <v>357</v>
      </c>
      <c r="C77" s="683"/>
      <c r="D77" s="683"/>
      <c r="E77" s="684"/>
      <c r="F77" s="688">
        <v>3.01</v>
      </c>
      <c r="G77" s="685" t="s">
        <v>523</v>
      </c>
      <c r="H77" s="684"/>
      <c r="I77" s="684"/>
      <c r="J77" s="684"/>
      <c r="K77" s="686"/>
      <c r="L77" s="34"/>
    </row>
    <row r="78" spans="2:12" ht="18.600000000000001" thickBot="1" x14ac:dyDescent="0.4">
      <c r="B78" s="689" t="s">
        <v>680</v>
      </c>
      <c r="C78" s="690"/>
      <c r="D78" s="690"/>
      <c r="E78" s="691"/>
      <c r="F78" s="692">
        <v>0</v>
      </c>
      <c r="G78" s="693" t="s">
        <v>523</v>
      </c>
      <c r="H78" s="691"/>
      <c r="I78" s="691"/>
      <c r="J78" s="691"/>
      <c r="K78" s="694"/>
      <c r="L78" s="34"/>
    </row>
    <row r="79" spans="2:12" ht="18" x14ac:dyDescent="0.35">
      <c r="B79" s="106"/>
      <c r="C79" s="106"/>
      <c r="D79" s="106"/>
      <c r="E79" s="624"/>
      <c r="F79" s="106"/>
      <c r="G79" s="106"/>
      <c r="H79" s="106"/>
      <c r="I79" s="106"/>
      <c r="J79" s="106"/>
      <c r="K79" s="106"/>
      <c r="L79" s="34"/>
    </row>
    <row r="80" spans="2:12" ht="18" x14ac:dyDescent="0.35">
      <c r="B80" s="492" t="s">
        <v>102</v>
      </c>
      <c r="C80" s="409"/>
      <c r="D80" s="409"/>
      <c r="E80" s="409"/>
      <c r="F80" s="350"/>
      <c r="G80" s="350"/>
      <c r="H80" s="170"/>
      <c r="I80" s="170"/>
      <c r="J80" s="1177" t="s">
        <v>732</v>
      </c>
      <c r="K80" s="1177"/>
      <c r="L80" s="24"/>
    </row>
    <row r="81" spans="2:16" ht="18" x14ac:dyDescent="0.35">
      <c r="B81" s="492" t="s">
        <v>536</v>
      </c>
      <c r="C81" s="493"/>
      <c r="D81" s="350"/>
      <c r="E81" s="350"/>
      <c r="F81" s="648"/>
      <c r="G81" s="350"/>
      <c r="H81" s="170"/>
      <c r="I81" s="170"/>
      <c r="J81" s="1177" t="s">
        <v>731</v>
      </c>
      <c r="K81" s="1177"/>
      <c r="L81" s="24"/>
      <c r="M81" s="36"/>
      <c r="N81" s="36"/>
      <c r="O81" s="36"/>
      <c r="P81" s="37"/>
    </row>
    <row r="82" spans="2:16" ht="18" x14ac:dyDescent="0.35">
      <c r="B82" s="350" t="s">
        <v>354</v>
      </c>
      <c r="C82" s="350"/>
      <c r="D82" s="350"/>
      <c r="E82" s="350"/>
      <c r="F82" s="350"/>
      <c r="G82" s="350"/>
      <c r="H82" s="170"/>
      <c r="I82" s="170"/>
      <c r="J82" s="1177" t="s">
        <v>743</v>
      </c>
      <c r="K82" s="1177"/>
      <c r="L82" s="24"/>
      <c r="M82" s="36"/>
      <c r="N82" s="36"/>
      <c r="O82" s="36"/>
      <c r="P82" s="37"/>
    </row>
    <row r="83" spans="2:16" ht="17.399999999999999" x14ac:dyDescent="0.3">
      <c r="B83" s="64"/>
      <c r="C83" s="64"/>
      <c r="D83" s="64"/>
      <c r="E83" s="64"/>
      <c r="F83" s="64"/>
      <c r="G83" s="65"/>
      <c r="H83" s="38"/>
      <c r="I83" s="38"/>
      <c r="J83" s="38"/>
      <c r="K83" s="38"/>
      <c r="L83" s="38"/>
      <c r="M83" s="38"/>
      <c r="N83" s="38"/>
      <c r="O83" s="38"/>
      <c r="P83" s="38"/>
    </row>
    <row r="84" spans="2:16" ht="17.399999999999999" x14ac:dyDescent="0.3">
      <c r="B84" s="64"/>
      <c r="C84" s="64"/>
      <c r="D84" s="64"/>
      <c r="E84" s="64"/>
      <c r="F84" s="64"/>
      <c r="G84" s="65"/>
    </row>
    <row r="85" spans="2:16" ht="17.399999999999999" x14ac:dyDescent="0.3">
      <c r="B85" s="64"/>
      <c r="C85" s="64"/>
      <c r="D85" s="64"/>
      <c r="E85" s="64"/>
      <c r="F85" s="64"/>
      <c r="G85" s="65"/>
    </row>
    <row r="86" spans="2:16" ht="17.399999999999999" x14ac:dyDescent="0.3">
      <c r="B86" s="64"/>
      <c r="C86" s="64"/>
      <c r="D86" s="64"/>
      <c r="E86" s="64"/>
      <c r="F86" s="64"/>
      <c r="G86" s="65"/>
    </row>
    <row r="87" spans="2:16" ht="17.399999999999999" x14ac:dyDescent="0.3">
      <c r="B87" s="64"/>
      <c r="C87" s="64"/>
      <c r="D87" s="64"/>
      <c r="E87" s="64"/>
      <c r="F87" s="64"/>
      <c r="G87" s="44"/>
    </row>
    <row r="88" spans="2:16" x14ac:dyDescent="0.25">
      <c r="B88" s="35"/>
      <c r="C88" s="39"/>
      <c r="D88" s="39"/>
      <c r="E88" s="39"/>
      <c r="F88" s="39"/>
      <c r="G88" s="39"/>
      <c r="H88" s="39"/>
      <c r="I88" s="39"/>
    </row>
    <row r="89" spans="2:16" x14ac:dyDescent="0.25">
      <c r="B89" s="40"/>
      <c r="I89" s="41"/>
    </row>
    <row r="90" spans="2:16" x14ac:dyDescent="0.25">
      <c r="B90" s="40"/>
      <c r="I90" s="41"/>
    </row>
    <row r="91" spans="2:16" x14ac:dyDescent="0.25">
      <c r="B91" s="40"/>
      <c r="I91" s="41"/>
    </row>
    <row r="92" spans="2:16" x14ac:dyDescent="0.25">
      <c r="B92" s="40"/>
      <c r="I92" s="41"/>
    </row>
    <row r="93" spans="2:16" x14ac:dyDescent="0.25">
      <c r="B93" s="40"/>
      <c r="I93" s="41"/>
    </row>
    <row r="94" spans="2:16" x14ac:dyDescent="0.25">
      <c r="B94" s="40"/>
      <c r="I94" s="41"/>
    </row>
    <row r="95" spans="2:16" x14ac:dyDescent="0.25">
      <c r="B95" s="35"/>
      <c r="C95" s="36"/>
      <c r="D95" s="36"/>
      <c r="E95" s="36"/>
      <c r="F95" s="36"/>
      <c r="G95" s="36"/>
      <c r="H95" s="36"/>
      <c r="I95" s="42"/>
    </row>
  </sheetData>
  <mergeCells count="15">
    <mergeCell ref="J80:K80"/>
    <mergeCell ref="J81:K81"/>
    <mergeCell ref="J82:K82"/>
    <mergeCell ref="B57:J57"/>
    <mergeCell ref="K1:L1"/>
    <mergeCell ref="K2:P2"/>
    <mergeCell ref="B4:P4"/>
    <mergeCell ref="B31:P31"/>
    <mergeCell ref="B68:E68"/>
    <mergeCell ref="B64:C64"/>
    <mergeCell ref="B61:C61"/>
    <mergeCell ref="B63:C63"/>
    <mergeCell ref="B67:C67"/>
    <mergeCell ref="B66:C66"/>
    <mergeCell ref="B65:C65"/>
  </mergeCells>
  <phoneticPr fontId="37" type="noConversion"/>
  <pageMargins left="0.78740157480314965" right="0.78740157480314965" top="1.1811023622047245" bottom="0.39370078740157483" header="0.78740157480314965" footer="2.4803149606299213"/>
  <pageSetup paperSize="9" scale="52" fitToHeight="3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B0F0"/>
    <pageSetUpPr fitToPage="1"/>
  </sheetPr>
  <dimension ref="A1:P56"/>
  <sheetViews>
    <sheetView topLeftCell="A30" zoomScale="96" zoomScaleNormal="96" workbookViewId="0">
      <selection activeCell="A2" sqref="A2:O51"/>
    </sheetView>
  </sheetViews>
  <sheetFormatPr defaultRowHeight="13.2" x14ac:dyDescent="0.25"/>
  <cols>
    <col min="1" max="1" width="5.44140625" customWidth="1"/>
    <col min="2" max="2" width="38.109375" style="135" customWidth="1"/>
    <col min="3" max="3" width="10.88671875" style="136" customWidth="1"/>
    <col min="4" max="4" width="8.88671875" style="137" customWidth="1"/>
    <col min="5" max="5" width="8.33203125" style="137" customWidth="1"/>
    <col min="6" max="6" width="9.88671875" style="137" customWidth="1"/>
    <col min="7" max="7" width="9.5546875" style="137" customWidth="1"/>
    <col min="8" max="8" width="10" style="137" customWidth="1"/>
    <col min="9" max="9" width="10.5546875" style="137" customWidth="1"/>
    <col min="10" max="10" width="9.33203125" style="137" customWidth="1"/>
    <col min="11" max="11" width="9.109375" style="137" customWidth="1"/>
    <col min="12" max="12" width="13" style="137" customWidth="1"/>
    <col min="13" max="15" width="13.44140625" style="137" customWidth="1"/>
    <col min="17" max="17" width="13.5546875" customWidth="1"/>
    <col min="19" max="19" width="10.33203125" bestFit="1" customWidth="1"/>
  </cols>
  <sheetData>
    <row r="1" spans="1:16" x14ac:dyDescent="0.25">
      <c r="E1" s="138"/>
    </row>
    <row r="2" spans="1:16" ht="15.6" x14ac:dyDescent="0.3">
      <c r="B2" s="1187" t="s">
        <v>1</v>
      </c>
      <c r="C2" s="1187"/>
      <c r="D2" s="1187"/>
      <c r="E2" s="1187"/>
      <c r="F2" s="1187"/>
      <c r="G2" s="1187"/>
      <c r="H2" s="1187"/>
      <c r="I2" s="1187"/>
      <c r="J2" s="1187"/>
      <c r="K2" s="1187"/>
      <c r="L2" s="1187"/>
      <c r="M2" s="1187"/>
      <c r="N2" s="139"/>
      <c r="O2"/>
    </row>
    <row r="3" spans="1:16" ht="14.4" thickBot="1" x14ac:dyDescent="0.3">
      <c r="F3" s="140"/>
      <c r="G3" s="140"/>
      <c r="J3" s="140"/>
      <c r="K3" s="140"/>
      <c r="M3" s="140"/>
      <c r="N3" s="140"/>
      <c r="O3" s="140" t="s">
        <v>47</v>
      </c>
    </row>
    <row r="4" spans="1:16" s="141" customFormat="1" x14ac:dyDescent="0.25">
      <c r="A4" s="1188"/>
      <c r="B4" s="1188" t="s">
        <v>520</v>
      </c>
      <c r="C4" s="1190" t="s">
        <v>274</v>
      </c>
      <c r="D4" s="1195" t="s">
        <v>833</v>
      </c>
      <c r="E4" s="1196"/>
      <c r="F4" s="1196"/>
      <c r="G4" s="1197"/>
      <c r="H4" s="1192" t="s">
        <v>867</v>
      </c>
      <c r="I4" s="1193"/>
      <c r="J4" s="1193"/>
      <c r="K4" s="1194"/>
      <c r="L4" s="1195" t="s">
        <v>854</v>
      </c>
      <c r="M4" s="1196"/>
      <c r="N4" s="1196"/>
      <c r="O4" s="1198"/>
    </row>
    <row r="5" spans="1:16" s="141" customFormat="1" ht="82.5" customHeight="1" x14ac:dyDescent="0.25">
      <c r="A5" s="1189"/>
      <c r="B5" s="1189"/>
      <c r="C5" s="1191"/>
      <c r="D5" s="142" t="s">
        <v>275</v>
      </c>
      <c r="E5" s="143" t="s">
        <v>276</v>
      </c>
      <c r="F5" s="143" t="s">
        <v>277</v>
      </c>
      <c r="G5" s="162" t="s">
        <v>278</v>
      </c>
      <c r="H5" s="142" t="s">
        <v>275</v>
      </c>
      <c r="I5" s="143" t="s">
        <v>276</v>
      </c>
      <c r="J5" s="143" t="s">
        <v>277</v>
      </c>
      <c r="K5" s="144" t="s">
        <v>278</v>
      </c>
      <c r="L5" s="142" t="s">
        <v>275</v>
      </c>
      <c r="M5" s="143" t="s">
        <v>276</v>
      </c>
      <c r="N5" s="143" t="s">
        <v>277</v>
      </c>
      <c r="O5" s="144" t="s">
        <v>278</v>
      </c>
    </row>
    <row r="6" spans="1:16" s="2" customFormat="1" x14ac:dyDescent="0.25">
      <c r="A6" s="145">
        <v>1</v>
      </c>
      <c r="B6" s="145">
        <v>2</v>
      </c>
      <c r="C6" s="146">
        <v>3</v>
      </c>
      <c r="D6" s="147">
        <v>8</v>
      </c>
      <c r="E6" s="145">
        <v>9</v>
      </c>
      <c r="F6" s="145">
        <v>10</v>
      </c>
      <c r="G6" s="146">
        <v>11</v>
      </c>
      <c r="H6" s="147">
        <v>4</v>
      </c>
      <c r="I6" s="145">
        <v>5</v>
      </c>
      <c r="J6" s="145">
        <v>6</v>
      </c>
      <c r="K6" s="148">
        <v>7</v>
      </c>
      <c r="L6" s="147">
        <v>12</v>
      </c>
      <c r="M6" s="145">
        <v>13</v>
      </c>
      <c r="N6" s="145">
        <v>14</v>
      </c>
      <c r="O6" s="148">
        <v>15</v>
      </c>
    </row>
    <row r="7" spans="1:16" ht="18.75" customHeight="1" x14ac:dyDescent="0.25">
      <c r="A7" s="149" t="s">
        <v>196</v>
      </c>
      <c r="B7" s="181" t="s">
        <v>279</v>
      </c>
      <c r="C7" s="184" t="s">
        <v>548</v>
      </c>
      <c r="D7" s="154" t="s">
        <v>226</v>
      </c>
      <c r="E7" s="155">
        <v>43449</v>
      </c>
      <c r="F7" s="156" t="s">
        <v>226</v>
      </c>
      <c r="G7" s="163" t="s">
        <v>226</v>
      </c>
      <c r="H7" s="154" t="s">
        <v>226</v>
      </c>
      <c r="I7" s="155">
        <v>53768</v>
      </c>
      <c r="J7" s="156" t="s">
        <v>226</v>
      </c>
      <c r="K7" s="157" t="s">
        <v>226</v>
      </c>
      <c r="L7" s="154" t="s">
        <v>226</v>
      </c>
      <c r="M7" s="155">
        <v>47332.072</v>
      </c>
      <c r="N7" s="156" t="s">
        <v>226</v>
      </c>
      <c r="O7" s="157" t="s">
        <v>226</v>
      </c>
    </row>
    <row r="8" spans="1:16" ht="45.6" x14ac:dyDescent="0.25">
      <c r="A8" s="149" t="s">
        <v>197</v>
      </c>
      <c r="B8" s="181" t="s">
        <v>280</v>
      </c>
      <c r="C8" s="184" t="s">
        <v>548</v>
      </c>
      <c r="D8" s="158">
        <v>43449</v>
      </c>
      <c r="E8" s="156" t="s">
        <v>226</v>
      </c>
      <c r="F8" s="155">
        <v>43449</v>
      </c>
      <c r="G8" s="164">
        <v>43449</v>
      </c>
      <c r="H8" s="158">
        <v>53768</v>
      </c>
      <c r="I8" s="156" t="s">
        <v>226</v>
      </c>
      <c r="J8" s="155">
        <v>53768</v>
      </c>
      <c r="K8" s="159">
        <v>53768</v>
      </c>
      <c r="L8" s="158">
        <v>47332.072</v>
      </c>
      <c r="M8" s="156" t="s">
        <v>226</v>
      </c>
      <c r="N8" s="155">
        <v>47332.072</v>
      </c>
      <c r="O8" s="159">
        <v>47332.072</v>
      </c>
    </row>
    <row r="9" spans="1:16" ht="22.8" x14ac:dyDescent="0.25">
      <c r="A9" s="150" t="s">
        <v>201</v>
      </c>
      <c r="B9" s="182" t="s">
        <v>281</v>
      </c>
      <c r="C9" s="185" t="s">
        <v>52</v>
      </c>
      <c r="D9" s="212">
        <v>44.62703399387788</v>
      </c>
      <c r="E9" s="213">
        <v>35.558931160671129</v>
      </c>
      <c r="F9" s="213">
        <v>8.745885981265392</v>
      </c>
      <c r="G9" s="215">
        <v>0.3452323413657391</v>
      </c>
      <c r="H9" s="212">
        <v>34.481475970837671</v>
      </c>
      <c r="I9" s="213">
        <v>27.246689480732034</v>
      </c>
      <c r="J9" s="213">
        <v>6.9186133015920257</v>
      </c>
      <c r="K9" s="214">
        <v>0.31617318851361403</v>
      </c>
      <c r="L9" s="212">
        <v>33.199949497245761</v>
      </c>
      <c r="M9" s="213">
        <v>10.664195305035452</v>
      </c>
      <c r="N9" s="213">
        <v>20.326355034700363</v>
      </c>
      <c r="O9" s="214">
        <v>2.9998897998803011</v>
      </c>
      <c r="P9" s="160"/>
    </row>
    <row r="10" spans="1:16" ht="22.8" x14ac:dyDescent="0.25">
      <c r="A10" s="150" t="s">
        <v>203</v>
      </c>
      <c r="B10" s="182" t="s">
        <v>282</v>
      </c>
      <c r="C10" s="185" t="s">
        <v>283</v>
      </c>
      <c r="D10" s="154">
        <v>1939</v>
      </c>
      <c r="E10" s="156">
        <v>1545</v>
      </c>
      <c r="F10" s="156">
        <v>380</v>
      </c>
      <c r="G10" s="163">
        <v>15</v>
      </c>
      <c r="H10" s="154">
        <v>1854</v>
      </c>
      <c r="I10" s="156">
        <v>1465</v>
      </c>
      <c r="J10" s="156">
        <v>372</v>
      </c>
      <c r="K10" s="157">
        <v>17</v>
      </c>
      <c r="L10" s="154">
        <v>1571.4223999999999</v>
      </c>
      <c r="M10" s="156">
        <v>504.75846000000001</v>
      </c>
      <c r="N10" s="156">
        <v>962.08849999999995</v>
      </c>
      <c r="O10" s="157">
        <v>141.99100000000001</v>
      </c>
    </row>
    <row r="11" spans="1:16" ht="22.8" x14ac:dyDescent="0.25">
      <c r="A11" s="151" t="s">
        <v>204</v>
      </c>
      <c r="B11" s="181" t="s">
        <v>284</v>
      </c>
      <c r="C11" s="184" t="s">
        <v>283</v>
      </c>
      <c r="D11" s="216">
        <v>0</v>
      </c>
      <c r="E11" s="217">
        <v>0</v>
      </c>
      <c r="F11" s="217">
        <v>0</v>
      </c>
      <c r="G11" s="219">
        <v>0</v>
      </c>
      <c r="H11" s="216">
        <v>0</v>
      </c>
      <c r="I11" s="217">
        <v>0</v>
      </c>
      <c r="J11" s="217">
        <v>0</v>
      </c>
      <c r="K11" s="218">
        <v>0</v>
      </c>
      <c r="L11" s="216">
        <v>0</v>
      </c>
      <c r="M11" s="217">
        <v>0</v>
      </c>
      <c r="N11" s="217">
        <v>0</v>
      </c>
      <c r="O11" s="218">
        <v>0</v>
      </c>
    </row>
    <row r="12" spans="1:16" x14ac:dyDescent="0.25">
      <c r="A12" s="151" t="s">
        <v>205</v>
      </c>
      <c r="B12" s="181" t="s">
        <v>285</v>
      </c>
      <c r="C12" s="184" t="s">
        <v>286</v>
      </c>
      <c r="D12" s="216">
        <v>0</v>
      </c>
      <c r="E12" s="217">
        <v>0</v>
      </c>
      <c r="F12" s="217">
        <v>0</v>
      </c>
      <c r="G12" s="219">
        <v>0</v>
      </c>
      <c r="H12" s="216">
        <v>0</v>
      </c>
      <c r="I12" s="217">
        <v>0</v>
      </c>
      <c r="J12" s="217">
        <v>0</v>
      </c>
      <c r="K12" s="218">
        <v>0</v>
      </c>
      <c r="L12" s="216">
        <v>0</v>
      </c>
      <c r="M12" s="217">
        <v>0</v>
      </c>
      <c r="N12" s="217">
        <v>0</v>
      </c>
      <c r="O12" s="218">
        <v>0</v>
      </c>
    </row>
    <row r="13" spans="1:16" x14ac:dyDescent="0.25">
      <c r="A13" s="152" t="s">
        <v>206</v>
      </c>
      <c r="B13" s="182" t="s">
        <v>287</v>
      </c>
      <c r="C13" s="185" t="s">
        <v>104</v>
      </c>
      <c r="D13" s="220">
        <v>0</v>
      </c>
      <c r="E13" s="221">
        <v>0</v>
      </c>
      <c r="F13" s="221">
        <v>0</v>
      </c>
      <c r="G13" s="223">
        <v>0</v>
      </c>
      <c r="H13" s="220">
        <v>0</v>
      </c>
      <c r="I13" s="221">
        <v>0</v>
      </c>
      <c r="J13" s="221">
        <v>0</v>
      </c>
      <c r="K13" s="222">
        <v>0</v>
      </c>
      <c r="L13" s="220">
        <v>0</v>
      </c>
      <c r="M13" s="221">
        <v>0</v>
      </c>
      <c r="N13" s="221">
        <v>0</v>
      </c>
      <c r="O13" s="222">
        <v>0</v>
      </c>
    </row>
    <row r="14" spans="1:16" ht="22.8" x14ac:dyDescent="0.25">
      <c r="A14" s="149" t="s">
        <v>207</v>
      </c>
      <c r="B14" s="181" t="s">
        <v>288</v>
      </c>
      <c r="C14" s="184" t="s">
        <v>283</v>
      </c>
      <c r="D14" s="216">
        <v>0</v>
      </c>
      <c r="E14" s="217">
        <v>0</v>
      </c>
      <c r="F14" s="217">
        <v>0</v>
      </c>
      <c r="G14" s="219">
        <v>0</v>
      </c>
      <c r="H14" s="216">
        <v>0</v>
      </c>
      <c r="I14" s="217">
        <v>0</v>
      </c>
      <c r="J14" s="217">
        <v>0</v>
      </c>
      <c r="K14" s="218">
        <v>0</v>
      </c>
      <c r="L14" s="216">
        <v>0</v>
      </c>
      <c r="M14" s="217">
        <v>0</v>
      </c>
      <c r="N14" s="217">
        <v>0</v>
      </c>
      <c r="O14" s="218">
        <v>0</v>
      </c>
    </row>
    <row r="15" spans="1:16" ht="22.8" x14ac:dyDescent="0.25">
      <c r="A15" s="149" t="s">
        <v>208</v>
      </c>
      <c r="B15" s="181" t="s">
        <v>289</v>
      </c>
      <c r="C15" s="184" t="s">
        <v>286</v>
      </c>
      <c r="D15" s="216">
        <v>0</v>
      </c>
      <c r="E15" s="217">
        <v>0</v>
      </c>
      <c r="F15" s="217">
        <v>0</v>
      </c>
      <c r="G15" s="219">
        <v>0</v>
      </c>
      <c r="H15" s="216">
        <v>0</v>
      </c>
      <c r="I15" s="217">
        <v>0</v>
      </c>
      <c r="J15" s="217">
        <v>0</v>
      </c>
      <c r="K15" s="218">
        <v>0</v>
      </c>
      <c r="L15" s="216">
        <v>0</v>
      </c>
      <c r="M15" s="217">
        <v>0</v>
      </c>
      <c r="N15" s="217">
        <v>0</v>
      </c>
      <c r="O15" s="218">
        <v>0</v>
      </c>
    </row>
    <row r="16" spans="1:16" ht="22.8" x14ac:dyDescent="0.25">
      <c r="A16" s="152" t="s">
        <v>209</v>
      </c>
      <c r="B16" s="182" t="s">
        <v>290</v>
      </c>
      <c r="C16" s="185" t="s">
        <v>104</v>
      </c>
      <c r="D16" s="220">
        <v>0</v>
      </c>
      <c r="E16" s="221">
        <v>0</v>
      </c>
      <c r="F16" s="221">
        <v>0</v>
      </c>
      <c r="G16" s="223">
        <v>0</v>
      </c>
      <c r="H16" s="220">
        <v>0</v>
      </c>
      <c r="I16" s="221">
        <v>0</v>
      </c>
      <c r="J16" s="221">
        <v>0</v>
      </c>
      <c r="K16" s="222">
        <v>0</v>
      </c>
      <c r="L16" s="220">
        <v>0</v>
      </c>
      <c r="M16" s="221">
        <v>0</v>
      </c>
      <c r="N16" s="221">
        <v>0</v>
      </c>
      <c r="O16" s="222">
        <v>0</v>
      </c>
    </row>
    <row r="17" spans="1:15" ht="28.5" customHeight="1" x14ac:dyDescent="0.25">
      <c r="A17" s="149" t="s">
        <v>210</v>
      </c>
      <c r="B17" s="181" t="s">
        <v>291</v>
      </c>
      <c r="C17" s="184" t="s">
        <v>283</v>
      </c>
      <c r="D17" s="216">
        <v>0</v>
      </c>
      <c r="E17" s="217">
        <v>0</v>
      </c>
      <c r="F17" s="217">
        <v>0</v>
      </c>
      <c r="G17" s="219">
        <v>0</v>
      </c>
      <c r="H17" s="216">
        <v>0</v>
      </c>
      <c r="I17" s="217">
        <v>0</v>
      </c>
      <c r="J17" s="217">
        <v>0</v>
      </c>
      <c r="K17" s="218">
        <v>0</v>
      </c>
      <c r="L17" s="216">
        <v>0</v>
      </c>
      <c r="M17" s="217">
        <v>0</v>
      </c>
      <c r="N17" s="217">
        <v>0</v>
      </c>
      <c r="O17" s="218">
        <v>0</v>
      </c>
    </row>
    <row r="18" spans="1:15" ht="22.8" x14ac:dyDescent="0.25">
      <c r="A18" s="149" t="s">
        <v>211</v>
      </c>
      <c r="B18" s="181" t="s">
        <v>292</v>
      </c>
      <c r="C18" s="184" t="s">
        <v>286</v>
      </c>
      <c r="D18" s="216">
        <v>0</v>
      </c>
      <c r="E18" s="217">
        <v>0</v>
      </c>
      <c r="F18" s="217">
        <v>0</v>
      </c>
      <c r="G18" s="219">
        <v>0</v>
      </c>
      <c r="H18" s="216">
        <v>0</v>
      </c>
      <c r="I18" s="217">
        <v>0</v>
      </c>
      <c r="J18" s="217">
        <v>0</v>
      </c>
      <c r="K18" s="218">
        <v>0</v>
      </c>
      <c r="L18" s="216">
        <v>0</v>
      </c>
      <c r="M18" s="217">
        <v>0</v>
      </c>
      <c r="N18" s="217">
        <v>0</v>
      </c>
      <c r="O18" s="218">
        <v>0</v>
      </c>
    </row>
    <row r="19" spans="1:15" ht="22.8" x14ac:dyDescent="0.25">
      <c r="A19" s="186" t="s">
        <v>212</v>
      </c>
      <c r="B19" s="182" t="s">
        <v>293</v>
      </c>
      <c r="C19" s="187" t="s">
        <v>104</v>
      </c>
      <c r="D19" s="203">
        <v>0</v>
      </c>
      <c r="E19" s="204">
        <v>0</v>
      </c>
      <c r="F19" s="204">
        <v>0</v>
      </c>
      <c r="G19" s="224">
        <v>0</v>
      </c>
      <c r="H19" s="203">
        <v>0</v>
      </c>
      <c r="I19" s="204">
        <v>0</v>
      </c>
      <c r="J19" s="204">
        <v>0</v>
      </c>
      <c r="K19" s="205">
        <v>0</v>
      </c>
      <c r="L19" s="203">
        <v>0</v>
      </c>
      <c r="M19" s="204">
        <v>0</v>
      </c>
      <c r="N19" s="204">
        <v>0</v>
      </c>
      <c r="O19" s="205">
        <v>0</v>
      </c>
    </row>
    <row r="20" spans="1:15" ht="22.8" x14ac:dyDescent="0.25">
      <c r="A20" s="188" t="s">
        <v>213</v>
      </c>
      <c r="B20" s="181" t="s">
        <v>294</v>
      </c>
      <c r="C20" s="189" t="s">
        <v>283</v>
      </c>
      <c r="D20" s="206">
        <v>0</v>
      </c>
      <c r="E20" s="207">
        <v>0</v>
      </c>
      <c r="F20" s="207">
        <v>0</v>
      </c>
      <c r="G20" s="225">
        <v>0</v>
      </c>
      <c r="H20" s="206">
        <v>0</v>
      </c>
      <c r="I20" s="207">
        <v>0</v>
      </c>
      <c r="J20" s="207">
        <v>0</v>
      </c>
      <c r="K20" s="208">
        <v>0</v>
      </c>
      <c r="L20" s="206">
        <v>0</v>
      </c>
      <c r="M20" s="207">
        <v>0</v>
      </c>
      <c r="N20" s="207">
        <v>0</v>
      </c>
      <c r="O20" s="208">
        <v>0</v>
      </c>
    </row>
    <row r="21" spans="1:15" ht="22.8" x14ac:dyDescent="0.25">
      <c r="A21" s="188" t="s">
        <v>214</v>
      </c>
      <c r="B21" s="181" t="s">
        <v>295</v>
      </c>
      <c r="C21" s="189" t="s">
        <v>286</v>
      </c>
      <c r="D21" s="206">
        <v>0</v>
      </c>
      <c r="E21" s="207">
        <v>0</v>
      </c>
      <c r="F21" s="207">
        <v>0</v>
      </c>
      <c r="G21" s="225">
        <v>0</v>
      </c>
      <c r="H21" s="206">
        <v>0</v>
      </c>
      <c r="I21" s="207">
        <v>0</v>
      </c>
      <c r="J21" s="207">
        <v>0</v>
      </c>
      <c r="K21" s="208">
        <v>0</v>
      </c>
      <c r="L21" s="206">
        <v>0</v>
      </c>
      <c r="M21" s="207">
        <v>0</v>
      </c>
      <c r="N21" s="207">
        <v>0</v>
      </c>
      <c r="O21" s="208">
        <v>0</v>
      </c>
    </row>
    <row r="22" spans="1:15" ht="22.8" x14ac:dyDescent="0.25">
      <c r="A22" s="186" t="s">
        <v>215</v>
      </c>
      <c r="B22" s="182" t="s">
        <v>296</v>
      </c>
      <c r="C22" s="187" t="s">
        <v>104</v>
      </c>
      <c r="D22" s="203">
        <v>0</v>
      </c>
      <c r="E22" s="204">
        <v>0</v>
      </c>
      <c r="F22" s="204">
        <v>0</v>
      </c>
      <c r="G22" s="224">
        <v>0</v>
      </c>
      <c r="H22" s="203">
        <v>0</v>
      </c>
      <c r="I22" s="204">
        <v>0</v>
      </c>
      <c r="J22" s="204">
        <v>0</v>
      </c>
      <c r="K22" s="205">
        <v>0</v>
      </c>
      <c r="L22" s="203">
        <v>0</v>
      </c>
      <c r="M22" s="204">
        <v>0</v>
      </c>
      <c r="N22" s="204">
        <v>0</v>
      </c>
      <c r="O22" s="205">
        <v>0</v>
      </c>
    </row>
    <row r="23" spans="1:15" ht="22.8" x14ac:dyDescent="0.25">
      <c r="A23" s="190" t="s">
        <v>297</v>
      </c>
      <c r="B23" s="181" t="s">
        <v>298</v>
      </c>
      <c r="C23" s="189" t="s">
        <v>283</v>
      </c>
      <c r="D23" s="236">
        <v>1939</v>
      </c>
      <c r="E23" s="237">
        <v>1545</v>
      </c>
      <c r="F23" s="237">
        <v>380</v>
      </c>
      <c r="G23" s="239">
        <v>15</v>
      </c>
      <c r="H23" s="236">
        <v>1854</v>
      </c>
      <c r="I23" s="237">
        <v>1465</v>
      </c>
      <c r="J23" s="237">
        <v>372</v>
      </c>
      <c r="K23" s="238">
        <v>17</v>
      </c>
      <c r="L23" s="236">
        <v>1571.4223999999999</v>
      </c>
      <c r="M23" s="237">
        <v>69.724000000000004</v>
      </c>
      <c r="N23" s="237">
        <v>1025.5509999999999</v>
      </c>
      <c r="O23" s="238">
        <v>141.99100000000001</v>
      </c>
    </row>
    <row r="24" spans="1:15" x14ac:dyDescent="0.25">
      <c r="A24" s="188" t="s">
        <v>299</v>
      </c>
      <c r="B24" s="181" t="s">
        <v>300</v>
      </c>
      <c r="C24" s="189" t="s">
        <v>286</v>
      </c>
      <c r="D24" s="206">
        <v>2.35</v>
      </c>
      <c r="E24" s="207">
        <v>2.35</v>
      </c>
      <c r="F24" s="207">
        <v>2.35</v>
      </c>
      <c r="G24" s="208">
        <v>2.35</v>
      </c>
      <c r="H24">
        <v>1.4056</v>
      </c>
      <c r="I24">
        <v>1.4056</v>
      </c>
      <c r="J24">
        <v>1.4056</v>
      </c>
      <c r="K24">
        <v>1.4056</v>
      </c>
      <c r="L24" s="206">
        <v>4.5917199999999996</v>
      </c>
      <c r="M24" s="207">
        <v>4.5917199999999996</v>
      </c>
      <c r="N24" s="207">
        <v>4.5917199999999996</v>
      </c>
      <c r="O24" s="207">
        <v>4.5917199999999996</v>
      </c>
    </row>
    <row r="25" spans="1:15" ht="18" customHeight="1" x14ac:dyDescent="0.25">
      <c r="A25" s="191" t="s">
        <v>301</v>
      </c>
      <c r="B25" s="182" t="s">
        <v>302</v>
      </c>
      <c r="C25" s="187" t="s">
        <v>104</v>
      </c>
      <c r="D25" s="203">
        <v>4556.6500000000005</v>
      </c>
      <c r="E25" s="204">
        <v>3630.75</v>
      </c>
      <c r="F25" s="204">
        <v>893</v>
      </c>
      <c r="G25" s="204">
        <v>35.25</v>
      </c>
      <c r="H25" s="203">
        <v>2605.9823999999999</v>
      </c>
      <c r="I25" s="204">
        <v>2059.2039999999997</v>
      </c>
      <c r="J25" s="204">
        <v>522.88319999999999</v>
      </c>
      <c r="K25" s="205">
        <v>23.895199999999999</v>
      </c>
      <c r="L25" s="203">
        <v>7215.5316625279993</v>
      </c>
      <c r="M25" s="204">
        <v>320.15308527999997</v>
      </c>
      <c r="N25" s="204">
        <v>4709.0430377199991</v>
      </c>
      <c r="O25" s="205">
        <v>651.98291452000001</v>
      </c>
    </row>
    <row r="26" spans="1:15" ht="22.8" x14ac:dyDescent="0.25">
      <c r="A26" s="188" t="s">
        <v>303</v>
      </c>
      <c r="B26" s="181" t="s">
        <v>304</v>
      </c>
      <c r="C26" s="189" t="s">
        <v>283</v>
      </c>
      <c r="D26" s="206">
        <v>0</v>
      </c>
      <c r="E26" s="207">
        <v>0</v>
      </c>
      <c r="F26" s="207">
        <v>0</v>
      </c>
      <c r="G26" s="225">
        <v>0</v>
      </c>
      <c r="H26" s="206">
        <v>0</v>
      </c>
      <c r="I26" s="207">
        <v>0</v>
      </c>
      <c r="J26" s="207">
        <v>0</v>
      </c>
      <c r="K26" s="208">
        <v>0</v>
      </c>
      <c r="L26" s="206">
        <v>0</v>
      </c>
      <c r="M26" s="207">
        <v>0</v>
      </c>
      <c r="N26" s="207">
        <v>0</v>
      </c>
      <c r="O26" s="208">
        <v>0</v>
      </c>
    </row>
    <row r="27" spans="1:15" ht="22.8" x14ac:dyDescent="0.25">
      <c r="A27" s="188" t="s">
        <v>305</v>
      </c>
      <c r="B27" s="181" t="s">
        <v>306</v>
      </c>
      <c r="C27" s="189" t="s">
        <v>286</v>
      </c>
      <c r="D27" s="206">
        <v>0</v>
      </c>
      <c r="E27" s="207">
        <v>0</v>
      </c>
      <c r="F27" s="207">
        <v>0</v>
      </c>
      <c r="G27" s="225">
        <v>0</v>
      </c>
      <c r="H27" s="206">
        <v>0</v>
      </c>
      <c r="I27" s="207">
        <v>0</v>
      </c>
      <c r="J27" s="207">
        <v>0</v>
      </c>
      <c r="K27" s="208">
        <v>0</v>
      </c>
      <c r="L27" s="206">
        <v>0</v>
      </c>
      <c r="M27" s="207">
        <v>0</v>
      </c>
      <c r="N27" s="207">
        <v>0</v>
      </c>
      <c r="O27" s="208">
        <v>0</v>
      </c>
    </row>
    <row r="28" spans="1:15" ht="22.8" x14ac:dyDescent="0.25">
      <c r="A28" s="191" t="s">
        <v>307</v>
      </c>
      <c r="B28" s="182" t="s">
        <v>308</v>
      </c>
      <c r="C28" s="187" t="s">
        <v>104</v>
      </c>
      <c r="D28" s="203">
        <v>0</v>
      </c>
      <c r="E28" s="204">
        <v>0</v>
      </c>
      <c r="F28" s="204">
        <v>0</v>
      </c>
      <c r="G28" s="224">
        <v>0</v>
      </c>
      <c r="H28" s="203">
        <v>0</v>
      </c>
      <c r="I28" s="204">
        <v>0</v>
      </c>
      <c r="J28" s="204">
        <v>0</v>
      </c>
      <c r="K28" s="205">
        <v>0</v>
      </c>
      <c r="L28" s="203">
        <v>0</v>
      </c>
      <c r="M28" s="204">
        <v>0</v>
      </c>
      <c r="N28" s="204">
        <v>0</v>
      </c>
      <c r="O28" s="205">
        <v>0</v>
      </c>
    </row>
    <row r="29" spans="1:15" ht="27.75" customHeight="1" x14ac:dyDescent="0.25">
      <c r="A29" s="188" t="s">
        <v>309</v>
      </c>
      <c r="B29" s="181" t="s">
        <v>310</v>
      </c>
      <c r="C29" s="189" t="s">
        <v>283</v>
      </c>
      <c r="D29" s="206">
        <v>0</v>
      </c>
      <c r="E29" s="207">
        <v>0</v>
      </c>
      <c r="F29" s="207">
        <v>0</v>
      </c>
      <c r="G29" s="225">
        <v>0</v>
      </c>
      <c r="H29" s="206">
        <v>0</v>
      </c>
      <c r="I29" s="207">
        <v>0</v>
      </c>
      <c r="J29" s="207">
        <v>0</v>
      </c>
      <c r="K29" s="208">
        <v>0</v>
      </c>
      <c r="L29" s="206">
        <v>0</v>
      </c>
      <c r="M29" s="207">
        <v>0</v>
      </c>
      <c r="N29" s="207">
        <v>0</v>
      </c>
      <c r="O29" s="208">
        <v>0</v>
      </c>
    </row>
    <row r="30" spans="1:15" ht="22.8" x14ac:dyDescent="0.25">
      <c r="A30" s="188" t="s">
        <v>311</v>
      </c>
      <c r="B30" s="181" t="s">
        <v>312</v>
      </c>
      <c r="C30" s="189" t="s">
        <v>286</v>
      </c>
      <c r="D30" s="206">
        <v>0</v>
      </c>
      <c r="E30" s="207">
        <v>0</v>
      </c>
      <c r="F30" s="207">
        <v>0</v>
      </c>
      <c r="G30" s="225">
        <v>0</v>
      </c>
      <c r="H30" s="206">
        <v>0</v>
      </c>
      <c r="I30" s="207">
        <v>0</v>
      </c>
      <c r="J30" s="207">
        <v>0</v>
      </c>
      <c r="K30" s="208">
        <v>0</v>
      </c>
      <c r="L30" s="206">
        <v>0</v>
      </c>
      <c r="M30" s="207">
        <v>0</v>
      </c>
      <c r="N30" s="207">
        <v>0</v>
      </c>
      <c r="O30" s="208">
        <v>0</v>
      </c>
    </row>
    <row r="31" spans="1:15" ht="22.8" x14ac:dyDescent="0.25">
      <c r="A31" s="191" t="s">
        <v>313</v>
      </c>
      <c r="B31" s="182" t="s">
        <v>314</v>
      </c>
      <c r="C31" s="187" t="s">
        <v>104</v>
      </c>
      <c r="D31" s="203">
        <v>0</v>
      </c>
      <c r="E31" s="204">
        <v>0</v>
      </c>
      <c r="F31" s="204">
        <v>0</v>
      </c>
      <c r="G31" s="224">
        <v>0</v>
      </c>
      <c r="H31" s="203">
        <v>0</v>
      </c>
      <c r="I31" s="204">
        <v>0</v>
      </c>
      <c r="J31" s="204">
        <v>0</v>
      </c>
      <c r="K31" s="205">
        <v>0</v>
      </c>
      <c r="L31" s="203">
        <v>0</v>
      </c>
      <c r="M31" s="204">
        <v>0</v>
      </c>
      <c r="N31" s="204">
        <v>0</v>
      </c>
      <c r="O31" s="205">
        <v>0</v>
      </c>
    </row>
    <row r="32" spans="1:15" ht="22.8" x14ac:dyDescent="0.25">
      <c r="A32" s="188" t="s">
        <v>315</v>
      </c>
      <c r="B32" s="181" t="s">
        <v>316</v>
      </c>
      <c r="C32" s="189" t="s">
        <v>283</v>
      </c>
      <c r="D32" s="206">
        <v>0</v>
      </c>
      <c r="E32" s="207">
        <v>0</v>
      </c>
      <c r="F32" s="207">
        <v>0</v>
      </c>
      <c r="G32" s="225">
        <v>0</v>
      </c>
      <c r="H32" s="206">
        <v>0</v>
      </c>
      <c r="I32" s="207">
        <v>0</v>
      </c>
      <c r="J32" s="207">
        <v>0</v>
      </c>
      <c r="K32" s="208">
        <v>0</v>
      </c>
      <c r="L32" s="206">
        <v>0</v>
      </c>
      <c r="M32" s="207">
        <v>0</v>
      </c>
      <c r="N32" s="207">
        <v>0</v>
      </c>
      <c r="O32" s="208">
        <v>0</v>
      </c>
    </row>
    <row r="33" spans="1:16" ht="22.8" x14ac:dyDescent="0.25">
      <c r="A33" s="188" t="s">
        <v>317</v>
      </c>
      <c r="B33" s="181" t="s">
        <v>318</v>
      </c>
      <c r="C33" s="189" t="s">
        <v>286</v>
      </c>
      <c r="D33" s="206">
        <v>0</v>
      </c>
      <c r="E33" s="207">
        <v>0</v>
      </c>
      <c r="F33" s="207">
        <v>0</v>
      </c>
      <c r="G33" s="225">
        <v>0</v>
      </c>
      <c r="H33" s="206">
        <v>0</v>
      </c>
      <c r="I33" s="207">
        <v>0</v>
      </c>
      <c r="J33" s="207">
        <v>0</v>
      </c>
      <c r="K33" s="208">
        <v>0</v>
      </c>
      <c r="L33" s="206">
        <v>0</v>
      </c>
      <c r="M33" s="207">
        <v>0</v>
      </c>
      <c r="N33" s="207">
        <v>0</v>
      </c>
      <c r="O33" s="208">
        <v>0</v>
      </c>
    </row>
    <row r="34" spans="1:16" ht="22.8" x14ac:dyDescent="0.25">
      <c r="A34" s="191" t="s">
        <v>319</v>
      </c>
      <c r="B34" s="182" t="s">
        <v>320</v>
      </c>
      <c r="C34" s="187" t="s">
        <v>104</v>
      </c>
      <c r="D34" s="203">
        <v>0</v>
      </c>
      <c r="E34" s="204">
        <v>0</v>
      </c>
      <c r="F34" s="204">
        <v>0</v>
      </c>
      <c r="G34" s="224">
        <v>0</v>
      </c>
      <c r="H34" s="203">
        <v>0</v>
      </c>
      <c r="I34" s="204">
        <v>0</v>
      </c>
      <c r="J34" s="204">
        <v>0</v>
      </c>
      <c r="K34" s="205">
        <v>0</v>
      </c>
      <c r="L34" s="203">
        <v>0</v>
      </c>
      <c r="M34" s="204">
        <v>0</v>
      </c>
      <c r="N34" s="204">
        <v>0</v>
      </c>
      <c r="O34" s="205">
        <v>0</v>
      </c>
    </row>
    <row r="35" spans="1:16" s="15" customFormat="1" ht="24" x14ac:dyDescent="0.25">
      <c r="A35" s="192" t="s">
        <v>321</v>
      </c>
      <c r="B35" s="183" t="s">
        <v>686</v>
      </c>
      <c r="C35" s="193" t="s">
        <v>104</v>
      </c>
      <c r="D35" s="226">
        <v>4556.6500000000005</v>
      </c>
      <c r="E35" s="227">
        <v>3630.75</v>
      </c>
      <c r="F35" s="227">
        <v>893</v>
      </c>
      <c r="G35" s="228">
        <v>35.25</v>
      </c>
      <c r="H35" s="226">
        <v>2605.9823999999999</v>
      </c>
      <c r="I35" s="227">
        <v>2059.2039999999997</v>
      </c>
      <c r="J35" s="227">
        <v>522.88319999999999</v>
      </c>
      <c r="K35" s="229">
        <v>23.895199999999999</v>
      </c>
      <c r="L35" s="226">
        <v>7215.5316625279993</v>
      </c>
      <c r="M35" s="227">
        <v>320.15308527999997</v>
      </c>
      <c r="N35" s="227">
        <v>4709.0430377199991</v>
      </c>
      <c r="O35" s="229">
        <v>651.98291452000001</v>
      </c>
      <c r="P35" s="18"/>
    </row>
    <row r="36" spans="1:16" ht="22.8" x14ac:dyDescent="0.25">
      <c r="A36" s="188" t="s">
        <v>216</v>
      </c>
      <c r="B36" s="181" t="s">
        <v>322</v>
      </c>
      <c r="C36" s="189" t="s">
        <v>283</v>
      </c>
      <c r="D36" s="206">
        <v>0</v>
      </c>
      <c r="E36" s="207">
        <v>0</v>
      </c>
      <c r="F36" s="207">
        <v>0</v>
      </c>
      <c r="G36" s="225">
        <v>0</v>
      </c>
      <c r="H36" s="206">
        <v>0</v>
      </c>
      <c r="I36" s="207">
        <v>0</v>
      </c>
      <c r="J36" s="207">
        <v>0</v>
      </c>
      <c r="K36" s="208">
        <v>0</v>
      </c>
      <c r="L36" s="206">
        <v>0</v>
      </c>
      <c r="M36" s="207">
        <v>0</v>
      </c>
      <c r="N36" s="207">
        <v>0</v>
      </c>
      <c r="O36" s="208">
        <v>0</v>
      </c>
    </row>
    <row r="37" spans="1:16" ht="22.8" x14ac:dyDescent="0.25">
      <c r="A37" s="188" t="s">
        <v>242</v>
      </c>
      <c r="B37" s="181" t="s">
        <v>323</v>
      </c>
      <c r="C37" s="189" t="s">
        <v>286</v>
      </c>
      <c r="D37" s="206">
        <v>0</v>
      </c>
      <c r="E37" s="207">
        <v>0</v>
      </c>
      <c r="F37" s="207">
        <v>0</v>
      </c>
      <c r="G37" s="225">
        <v>0</v>
      </c>
      <c r="H37" s="206">
        <v>0</v>
      </c>
      <c r="I37" s="207">
        <v>0</v>
      </c>
      <c r="J37" s="207">
        <v>0</v>
      </c>
      <c r="K37" s="208">
        <v>0</v>
      </c>
      <c r="L37" s="206">
        <v>0</v>
      </c>
      <c r="M37" s="207">
        <v>0</v>
      </c>
      <c r="N37" s="207">
        <v>0</v>
      </c>
      <c r="O37" s="208">
        <v>0</v>
      </c>
    </row>
    <row r="38" spans="1:16" ht="22.8" x14ac:dyDescent="0.25">
      <c r="A38" s="191" t="s">
        <v>244</v>
      </c>
      <c r="B38" s="182" t="s">
        <v>324</v>
      </c>
      <c r="C38" s="187" t="s">
        <v>104</v>
      </c>
      <c r="D38" s="203">
        <v>0</v>
      </c>
      <c r="E38" s="204">
        <v>0</v>
      </c>
      <c r="F38" s="204">
        <v>0</v>
      </c>
      <c r="G38" s="224">
        <v>0</v>
      </c>
      <c r="H38" s="203">
        <v>0</v>
      </c>
      <c r="I38" s="204">
        <v>0</v>
      </c>
      <c r="J38" s="204">
        <v>0</v>
      </c>
      <c r="K38" s="205">
        <v>0</v>
      </c>
      <c r="L38" s="203">
        <v>0</v>
      </c>
      <c r="M38" s="204">
        <v>0</v>
      </c>
      <c r="N38" s="204">
        <v>0</v>
      </c>
      <c r="O38" s="205">
        <v>0</v>
      </c>
    </row>
    <row r="39" spans="1:16" ht="22.8" x14ac:dyDescent="0.25">
      <c r="A39" s="188" t="s">
        <v>246</v>
      </c>
      <c r="B39" s="181" t="s">
        <v>325</v>
      </c>
      <c r="C39" s="189" t="s">
        <v>283</v>
      </c>
      <c r="D39" s="206">
        <v>0</v>
      </c>
      <c r="E39" s="207">
        <v>0</v>
      </c>
      <c r="F39" s="207">
        <v>0</v>
      </c>
      <c r="G39" s="225">
        <v>0</v>
      </c>
      <c r="H39" s="206">
        <v>0</v>
      </c>
      <c r="I39" s="207">
        <v>0</v>
      </c>
      <c r="J39" s="207">
        <v>0</v>
      </c>
      <c r="K39" s="208">
        <v>0</v>
      </c>
      <c r="L39" s="206">
        <v>0</v>
      </c>
      <c r="M39" s="207">
        <v>0</v>
      </c>
      <c r="N39" s="207">
        <v>0</v>
      </c>
      <c r="O39" s="208">
        <v>0</v>
      </c>
    </row>
    <row r="40" spans="1:16" ht="34.200000000000003" x14ac:dyDescent="0.25">
      <c r="A40" s="188" t="s">
        <v>326</v>
      </c>
      <c r="B40" s="181" t="s">
        <v>327</v>
      </c>
      <c r="C40" s="189" t="s">
        <v>286</v>
      </c>
      <c r="D40" s="206">
        <v>0</v>
      </c>
      <c r="E40" s="207">
        <v>0</v>
      </c>
      <c r="F40" s="207">
        <v>0</v>
      </c>
      <c r="G40" s="225">
        <v>0</v>
      </c>
      <c r="H40" s="206">
        <v>0</v>
      </c>
      <c r="I40" s="207">
        <v>0</v>
      </c>
      <c r="J40" s="207">
        <v>0</v>
      </c>
      <c r="K40" s="208">
        <v>0</v>
      </c>
      <c r="L40" s="206">
        <v>0</v>
      </c>
      <c r="M40" s="207">
        <v>0</v>
      </c>
      <c r="N40" s="207">
        <v>0</v>
      </c>
      <c r="O40" s="208">
        <v>0</v>
      </c>
    </row>
    <row r="41" spans="1:16" ht="29.25" customHeight="1" x14ac:dyDescent="0.25">
      <c r="A41" s="191" t="s">
        <v>328</v>
      </c>
      <c r="B41" s="182" t="s">
        <v>329</v>
      </c>
      <c r="C41" s="187" t="s">
        <v>104</v>
      </c>
      <c r="D41" s="203">
        <v>0</v>
      </c>
      <c r="E41" s="204">
        <v>0</v>
      </c>
      <c r="F41" s="204">
        <v>0</v>
      </c>
      <c r="G41" s="205">
        <v>0</v>
      </c>
      <c r="H41" s="203">
        <v>0</v>
      </c>
      <c r="I41" s="204">
        <v>0</v>
      </c>
      <c r="J41" s="204">
        <v>0</v>
      </c>
      <c r="K41" s="205">
        <v>0</v>
      </c>
      <c r="L41" s="203">
        <v>0</v>
      </c>
      <c r="M41" s="204">
        <v>0</v>
      </c>
      <c r="N41" s="204">
        <v>0</v>
      </c>
      <c r="O41" s="205">
        <v>0</v>
      </c>
    </row>
    <row r="42" spans="1:16" x14ac:dyDescent="0.25">
      <c r="A42" s="188" t="s">
        <v>249</v>
      </c>
      <c r="B42" s="181" t="s">
        <v>330</v>
      </c>
      <c r="C42" s="189" t="s">
        <v>331</v>
      </c>
      <c r="D42" s="233">
        <v>659</v>
      </c>
      <c r="E42" s="234">
        <v>659</v>
      </c>
      <c r="F42" s="234">
        <v>0</v>
      </c>
      <c r="G42" s="242">
        <v>0</v>
      </c>
      <c r="H42" s="230">
        <v>1011</v>
      </c>
      <c r="I42" s="231">
        <v>1011</v>
      </c>
      <c r="J42" s="231">
        <v>0</v>
      </c>
      <c r="K42" s="232">
        <v>0</v>
      </c>
      <c r="L42" s="241">
        <v>95.116279410605657</v>
      </c>
      <c r="M42" s="235">
        <v>30.552413352531453</v>
      </c>
      <c r="N42" s="235">
        <v>58.234042345158429</v>
      </c>
      <c r="O42" s="240">
        <v>8.594541881158948</v>
      </c>
      <c r="P42" s="3"/>
    </row>
    <row r="43" spans="1:16" x14ac:dyDescent="0.25">
      <c r="A43" s="188" t="s">
        <v>332</v>
      </c>
      <c r="B43" s="181" t="s">
        <v>333</v>
      </c>
      <c r="C43" s="189" t="s">
        <v>334</v>
      </c>
      <c r="D43" s="206">
        <v>0.15</v>
      </c>
      <c r="E43" s="207">
        <v>0.15</v>
      </c>
      <c r="F43" s="207">
        <v>0</v>
      </c>
      <c r="G43" s="207">
        <v>0</v>
      </c>
      <c r="H43">
        <v>7.6300000000000007E-2</v>
      </c>
      <c r="I43">
        <v>7.6300000000000007E-2</v>
      </c>
      <c r="J43" s="207">
        <v>0</v>
      </c>
      <c r="K43" s="208">
        <v>0</v>
      </c>
      <c r="L43" s="206">
        <v>0.10145999999999999</v>
      </c>
      <c r="M43" s="207">
        <v>0.10145999999999999</v>
      </c>
      <c r="N43" s="207">
        <v>0.10145999999999999</v>
      </c>
      <c r="O43" s="208">
        <v>0.10145999999999999</v>
      </c>
    </row>
    <row r="44" spans="1:16" ht="15" customHeight="1" x14ac:dyDescent="0.25">
      <c r="A44" s="191" t="s">
        <v>335</v>
      </c>
      <c r="B44" s="182" t="s">
        <v>336</v>
      </c>
      <c r="C44" s="187" t="s">
        <v>104</v>
      </c>
      <c r="D44" s="203">
        <v>98.85</v>
      </c>
      <c r="E44" s="204">
        <v>98.85</v>
      </c>
      <c r="F44" s="204">
        <v>0</v>
      </c>
      <c r="G44" s="205">
        <v>0</v>
      </c>
      <c r="H44" s="203">
        <v>77.139300000000006</v>
      </c>
      <c r="I44" s="204">
        <v>77.139300000000006</v>
      </c>
      <c r="J44" s="204">
        <v>0</v>
      </c>
      <c r="K44" s="205">
        <v>0</v>
      </c>
      <c r="L44" s="203">
        <v>9.6504977090000494</v>
      </c>
      <c r="M44" s="204">
        <v>3.0998478587478409</v>
      </c>
      <c r="N44" s="204">
        <v>5.908425936339774</v>
      </c>
      <c r="O44" s="205">
        <v>0.87200221926238686</v>
      </c>
    </row>
    <row r="45" spans="1:16" x14ac:dyDescent="0.25">
      <c r="A45" s="188" t="s">
        <v>251</v>
      </c>
      <c r="B45" s="181" t="s">
        <v>337</v>
      </c>
      <c r="C45" s="189" t="s">
        <v>331</v>
      </c>
      <c r="D45" s="206">
        <v>0</v>
      </c>
      <c r="E45" s="207">
        <v>0</v>
      </c>
      <c r="F45" s="207">
        <v>0</v>
      </c>
      <c r="G45" s="207">
        <v>0</v>
      </c>
      <c r="H45" s="206">
        <v>0</v>
      </c>
      <c r="I45" s="207">
        <v>0</v>
      </c>
      <c r="J45" s="207">
        <v>0</v>
      </c>
      <c r="K45" s="208">
        <v>0</v>
      </c>
      <c r="L45" s="206">
        <v>0</v>
      </c>
      <c r="M45" s="207">
        <v>0</v>
      </c>
      <c r="N45" s="207">
        <v>0</v>
      </c>
      <c r="O45" s="208">
        <v>0</v>
      </c>
    </row>
    <row r="46" spans="1:16" ht="22.8" x14ac:dyDescent="0.25">
      <c r="A46" s="188" t="s">
        <v>338</v>
      </c>
      <c r="B46" s="181" t="s">
        <v>339</v>
      </c>
      <c r="C46" s="189" t="s">
        <v>334</v>
      </c>
      <c r="D46" s="206">
        <v>0</v>
      </c>
      <c r="E46" s="207">
        <v>0</v>
      </c>
      <c r="F46" s="207">
        <v>0</v>
      </c>
      <c r="G46" s="207">
        <v>0</v>
      </c>
      <c r="H46" s="206">
        <v>0</v>
      </c>
      <c r="I46" s="207">
        <v>0</v>
      </c>
      <c r="J46" s="207">
        <v>0</v>
      </c>
      <c r="K46" s="208">
        <v>0</v>
      </c>
      <c r="L46" s="206">
        <v>0</v>
      </c>
      <c r="M46" s="207">
        <v>0</v>
      </c>
      <c r="N46" s="207">
        <v>0</v>
      </c>
      <c r="O46" s="208">
        <v>0</v>
      </c>
    </row>
    <row r="47" spans="1:16" x14ac:dyDescent="0.25">
      <c r="A47" s="191" t="s">
        <v>340</v>
      </c>
      <c r="B47" s="182" t="s">
        <v>341</v>
      </c>
      <c r="C47" s="187" t="s">
        <v>104</v>
      </c>
      <c r="D47" s="203">
        <v>0</v>
      </c>
      <c r="E47" s="204"/>
      <c r="F47" s="204">
        <v>0</v>
      </c>
      <c r="G47" s="204">
        <v>0</v>
      </c>
      <c r="H47" s="203">
        <v>0</v>
      </c>
      <c r="I47" s="204">
        <v>0</v>
      </c>
      <c r="J47" s="204">
        <v>0</v>
      </c>
      <c r="K47" s="205">
        <v>0</v>
      </c>
      <c r="L47" s="203">
        <v>0</v>
      </c>
      <c r="M47" s="204">
        <v>0</v>
      </c>
      <c r="N47" s="204">
        <v>0</v>
      </c>
      <c r="O47" s="205">
        <v>0</v>
      </c>
      <c r="P47" s="153"/>
    </row>
    <row r="48" spans="1:16" s="15" customFormat="1" ht="48.6" thickBot="1" x14ac:dyDescent="0.3">
      <c r="A48" s="194" t="s">
        <v>253</v>
      </c>
      <c r="B48" s="183" t="s">
        <v>342</v>
      </c>
      <c r="C48" s="193" t="s">
        <v>104</v>
      </c>
      <c r="D48" s="209">
        <v>4655.5000000000009</v>
      </c>
      <c r="E48" s="210">
        <v>3729.6</v>
      </c>
      <c r="F48" s="210">
        <v>893</v>
      </c>
      <c r="G48" s="211">
        <v>35.25</v>
      </c>
      <c r="H48" s="209">
        <v>2683.1216999999997</v>
      </c>
      <c r="I48" s="210">
        <v>2136.3432999999995</v>
      </c>
      <c r="J48" s="210">
        <v>522.88319999999999</v>
      </c>
      <c r="K48" s="211">
        <v>23.895199999999999</v>
      </c>
      <c r="L48" s="226">
        <v>7225.1821602369992</v>
      </c>
      <c r="M48" s="227">
        <v>323.25293313874784</v>
      </c>
      <c r="N48" s="227">
        <v>4714.951463656339</v>
      </c>
      <c r="O48" s="229">
        <v>652.85491673926242</v>
      </c>
    </row>
    <row r="51" spans="2:15" ht="15.6" x14ac:dyDescent="0.3">
      <c r="B51" s="1186" t="s">
        <v>0</v>
      </c>
      <c r="C51" s="1186"/>
      <c r="D51" s="1186"/>
      <c r="E51" s="310"/>
      <c r="F51" s="310"/>
      <c r="G51" s="310"/>
      <c r="H51" s="309"/>
      <c r="I51" s="311" t="s">
        <v>732</v>
      </c>
      <c r="M51" s="153"/>
      <c r="N51" s="153"/>
      <c r="O51" s="153"/>
    </row>
    <row r="52" spans="2:15" x14ac:dyDescent="0.25">
      <c r="L52" s="177"/>
      <c r="M52" s="173"/>
      <c r="N52" s="173"/>
      <c r="O52" s="173"/>
    </row>
    <row r="53" spans="2:15" x14ac:dyDescent="0.25">
      <c r="M53" s="153"/>
    </row>
    <row r="55" spans="2:15" x14ac:dyDescent="0.25">
      <c r="M55" s="161"/>
      <c r="N55" s="161"/>
      <c r="O55" s="161"/>
    </row>
    <row r="56" spans="2:15" x14ac:dyDescent="0.25">
      <c r="M56" s="161"/>
      <c r="N56" s="161"/>
      <c r="O56" s="161"/>
    </row>
  </sheetData>
  <mergeCells count="8">
    <mergeCell ref="B51:D51"/>
    <mergeCell ref="B2:M2"/>
    <mergeCell ref="A4:A5"/>
    <mergeCell ref="B4:B5"/>
    <mergeCell ref="C4:C5"/>
    <mergeCell ref="H4:K4"/>
    <mergeCell ref="D4:G4"/>
    <mergeCell ref="L4:O4"/>
  </mergeCells>
  <phoneticPr fontId="37" type="noConversion"/>
  <pageMargins left="0.78740157480314965" right="0.78740157480314965" top="1.1811023622047243" bottom="0.39370078740157483" header="0.51181102362204722" footer="0.51181102362204722"/>
  <pageSetup paperSize="9" scale="71" fitToHeight="0" orientation="landscape" horizontalDpi="4294967293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Лист15">
    <tabColor rgb="FF00B0F0"/>
  </sheetPr>
  <dimension ref="B1:R103"/>
  <sheetViews>
    <sheetView zoomScale="75" zoomScaleNormal="75" workbookViewId="0">
      <selection activeCell="B1" sqref="B1:L29"/>
    </sheetView>
  </sheetViews>
  <sheetFormatPr defaultColWidth="9.109375" defaultRowHeight="13.2" x14ac:dyDescent="0.25"/>
  <cols>
    <col min="1" max="1" width="1.88671875" style="4" customWidth="1"/>
    <col min="2" max="2" width="45.44140625" style="4" customWidth="1"/>
    <col min="3" max="3" width="13" style="4" customWidth="1"/>
    <col min="4" max="4" width="14.5546875" style="4" customWidth="1"/>
    <col min="5" max="5" width="13.88671875" style="4" customWidth="1"/>
    <col min="6" max="6" width="10" style="4" hidden="1" customWidth="1"/>
    <col min="7" max="7" width="18.33203125" style="4" customWidth="1"/>
    <col min="8" max="8" width="13.33203125" style="4" customWidth="1"/>
    <col min="9" max="9" width="14.6640625" style="4" customWidth="1"/>
    <col min="10" max="10" width="13.33203125" style="4" customWidth="1"/>
    <col min="11" max="11" width="12.6640625" style="4" customWidth="1"/>
    <col min="12" max="12" width="19.44140625" style="4" customWidth="1"/>
    <col min="13" max="15" width="8.88671875"/>
    <col min="16" max="16" width="10.6640625" style="4" customWidth="1"/>
    <col min="17" max="17" width="9.109375" style="4"/>
    <col min="18" max="18" width="10.88671875" style="4" customWidth="1"/>
    <col min="19" max="16384" width="9.109375" style="4"/>
  </cols>
  <sheetData>
    <row r="1" spans="2:18" ht="60.75" customHeight="1" x14ac:dyDescent="0.25">
      <c r="B1" s="1109" t="s">
        <v>578</v>
      </c>
      <c r="C1" s="1109"/>
      <c r="D1" s="1109"/>
      <c r="E1" s="1109"/>
      <c r="F1" s="1109"/>
      <c r="G1" s="1109"/>
      <c r="H1" s="1109"/>
      <c r="I1" s="1109"/>
      <c r="J1" s="1109"/>
      <c r="K1" s="1109"/>
      <c r="L1" s="1109"/>
      <c r="M1" s="4"/>
      <c r="N1" s="4"/>
      <c r="O1" s="4"/>
    </row>
    <row r="2" spans="2:18" ht="18" x14ac:dyDescent="0.35">
      <c r="B2" s="430"/>
      <c r="C2" s="430"/>
      <c r="D2" s="430"/>
      <c r="E2" s="430"/>
      <c r="F2" s="430"/>
      <c r="G2" s="430"/>
      <c r="H2" s="430"/>
      <c r="I2" s="430"/>
      <c r="J2" s="430"/>
      <c r="K2" s="350"/>
      <c r="L2" s="430"/>
      <c r="M2" s="4"/>
      <c r="N2" s="4"/>
      <c r="O2" s="4"/>
    </row>
    <row r="3" spans="2:18" ht="18" x14ac:dyDescent="0.35">
      <c r="B3" s="412" t="s">
        <v>100</v>
      </c>
      <c r="C3" s="502"/>
      <c r="D3" s="502"/>
      <c r="E3" s="502"/>
      <c r="F3" s="502"/>
      <c r="G3" s="412"/>
      <c r="H3" s="504">
        <v>0.6749272351465051</v>
      </c>
      <c r="I3" s="504">
        <v>0.27428357430830641</v>
      </c>
      <c r="J3" s="504">
        <v>5.0789190545188663E-2</v>
      </c>
      <c r="K3" s="564">
        <v>0</v>
      </c>
      <c r="L3" s="564">
        <v>0</v>
      </c>
      <c r="M3" s="4"/>
      <c r="N3" s="4"/>
      <c r="O3" s="4"/>
      <c r="P3" s="263"/>
    </row>
    <row r="4" spans="2:18" ht="18.600000000000001" thickBot="1" x14ac:dyDescent="0.4">
      <c r="B4" s="412" t="s">
        <v>53</v>
      </c>
      <c r="C4" s="502"/>
      <c r="D4" s="502"/>
      <c r="E4" s="502"/>
      <c r="F4" s="502"/>
      <c r="G4" s="412"/>
      <c r="H4" s="504">
        <v>0.67493261097327351</v>
      </c>
      <c r="I4" s="504">
        <v>0.27428162352770535</v>
      </c>
      <c r="J4" s="504">
        <v>5.0785765499021161E-2</v>
      </c>
      <c r="K4" s="564">
        <v>0</v>
      </c>
      <c r="L4" s="564">
        <v>0</v>
      </c>
    </row>
    <row r="5" spans="2:18" ht="18.75" customHeight="1" thickBot="1" x14ac:dyDescent="0.3">
      <c r="B5" s="1155" t="s">
        <v>77</v>
      </c>
      <c r="C5" s="1157" t="s">
        <v>111</v>
      </c>
      <c r="D5" s="1200" t="s">
        <v>819</v>
      </c>
      <c r="E5" s="1161" t="s">
        <v>857</v>
      </c>
      <c r="F5" s="1202" t="s">
        <v>35</v>
      </c>
      <c r="G5" s="1157" t="s">
        <v>839</v>
      </c>
      <c r="H5" s="1152" t="s">
        <v>58</v>
      </c>
      <c r="I5" s="1153"/>
      <c r="J5" s="1153"/>
      <c r="K5" s="1153"/>
      <c r="L5" s="1154"/>
    </row>
    <row r="6" spans="2:18" ht="91.5" customHeight="1" thickBot="1" x14ac:dyDescent="0.3">
      <c r="B6" s="1156"/>
      <c r="C6" s="1199"/>
      <c r="D6" s="1201"/>
      <c r="E6" s="1162"/>
      <c r="F6" s="1203"/>
      <c r="G6" s="1158"/>
      <c r="H6" s="748" t="s">
        <v>59</v>
      </c>
      <c r="I6" s="748" t="s">
        <v>61</v>
      </c>
      <c r="J6" s="563" t="s">
        <v>60</v>
      </c>
      <c r="K6" s="563" t="s">
        <v>383</v>
      </c>
      <c r="L6" s="563" t="s">
        <v>592</v>
      </c>
    </row>
    <row r="7" spans="2:18" ht="18" thickBot="1" x14ac:dyDescent="0.35">
      <c r="B7" s="697" t="s">
        <v>120</v>
      </c>
      <c r="C7" s="698" t="s">
        <v>104</v>
      </c>
      <c r="D7" s="475">
        <v>480.84399999999999</v>
      </c>
      <c r="E7" s="699">
        <v>487.87</v>
      </c>
      <c r="F7" s="700">
        <v>0</v>
      </c>
      <c r="G7" s="701">
        <v>1211.0648000000001</v>
      </c>
      <c r="H7" s="701">
        <v>817.3820538170587</v>
      </c>
      <c r="I7" s="701">
        <v>332.17466068779197</v>
      </c>
      <c r="J7" s="701">
        <v>61.508085495149345</v>
      </c>
      <c r="K7" s="701">
        <v>0</v>
      </c>
      <c r="L7" s="701">
        <v>0</v>
      </c>
      <c r="M7" s="60"/>
      <c r="R7" s="378"/>
    </row>
    <row r="8" spans="2:18" s="10" customFormat="1" ht="35.4" thickBot="1" x14ac:dyDescent="0.35">
      <c r="B8" s="702" t="s">
        <v>121</v>
      </c>
      <c r="C8" s="703" t="s">
        <v>104</v>
      </c>
      <c r="D8" s="704">
        <v>361.28</v>
      </c>
      <c r="E8" s="705">
        <v>366.6</v>
      </c>
      <c r="F8" s="706">
        <v>0</v>
      </c>
      <c r="G8" s="707">
        <v>943.79990000000009</v>
      </c>
      <c r="H8" s="707">
        <v>636.99625703854792</v>
      </c>
      <c r="I8" s="707">
        <v>258.86881000382215</v>
      </c>
      <c r="J8" s="707">
        <v>47.934832957630007</v>
      </c>
      <c r="K8" s="707">
        <v>0</v>
      </c>
      <c r="L8" s="707">
        <v>0</v>
      </c>
      <c r="M8" s="60"/>
      <c r="N8" s="399"/>
    </row>
    <row r="9" spans="2:18" ht="18" x14ac:dyDescent="0.35">
      <c r="B9" s="708" t="s">
        <v>821</v>
      </c>
      <c r="C9" s="709"/>
      <c r="D9" s="710"/>
      <c r="E9" s="711"/>
      <c r="F9" s="712"/>
      <c r="G9" s="713"/>
      <c r="H9" s="713"/>
      <c r="I9" s="713"/>
      <c r="J9" s="713"/>
      <c r="K9" s="714"/>
      <c r="L9" s="746"/>
      <c r="M9" s="60"/>
    </row>
    <row r="10" spans="2:18" ht="18" x14ac:dyDescent="0.35">
      <c r="B10" s="715" t="s">
        <v>105</v>
      </c>
      <c r="C10" s="716" t="s">
        <v>108</v>
      </c>
      <c r="D10" s="334">
        <v>6.75</v>
      </c>
      <c r="E10" s="717">
        <v>6.87</v>
      </c>
      <c r="F10" s="442"/>
      <c r="G10" s="422">
        <v>6.87</v>
      </c>
      <c r="H10" s="422"/>
      <c r="I10" s="422"/>
      <c r="J10" s="422"/>
      <c r="K10" s="422"/>
      <c r="L10" s="747"/>
      <c r="M10" s="60"/>
    </row>
    <row r="11" spans="2:18" ht="18" x14ac:dyDescent="0.35">
      <c r="B11" s="715" t="s">
        <v>36</v>
      </c>
      <c r="C11" s="718" t="s">
        <v>593</v>
      </c>
      <c r="D11" s="338">
        <v>21.511111111111109</v>
      </c>
      <c r="E11" s="719">
        <v>20.67</v>
      </c>
      <c r="F11" s="720"/>
      <c r="G11" s="422">
        <v>48.33</v>
      </c>
      <c r="H11" s="422"/>
      <c r="I11" s="422"/>
      <c r="J11" s="422"/>
      <c r="K11" s="422"/>
      <c r="L11" s="747"/>
      <c r="M11" s="60"/>
    </row>
    <row r="12" spans="2:18" ht="18" x14ac:dyDescent="0.35">
      <c r="B12" s="715" t="s">
        <v>106</v>
      </c>
      <c r="C12" s="718" t="s">
        <v>104</v>
      </c>
      <c r="D12" s="721">
        <v>145.19999999999999</v>
      </c>
      <c r="E12" s="441">
        <v>142</v>
      </c>
      <c r="F12" s="442"/>
      <c r="G12" s="422">
        <v>332.02710000000008</v>
      </c>
      <c r="H12" s="422">
        <v>224.09413259671217</v>
      </c>
      <c r="I12" s="422">
        <v>91.069579755221483</v>
      </c>
      <c r="J12" s="422">
        <v>16.863387648066411</v>
      </c>
      <c r="K12" s="422">
        <v>0</v>
      </c>
      <c r="L12" s="422">
        <v>0</v>
      </c>
      <c r="M12" s="60"/>
    </row>
    <row r="13" spans="2:18" ht="18" x14ac:dyDescent="0.35">
      <c r="B13" s="722" t="s">
        <v>69</v>
      </c>
      <c r="C13" s="685"/>
      <c r="D13" s="723"/>
      <c r="E13" s="724"/>
      <c r="F13" s="725"/>
      <c r="G13" s="422"/>
      <c r="H13" s="422"/>
      <c r="I13" s="422"/>
      <c r="J13" s="422"/>
      <c r="K13" s="422"/>
      <c r="L13" s="747"/>
      <c r="M13" s="60"/>
    </row>
    <row r="14" spans="2:18" ht="18" x14ac:dyDescent="0.35">
      <c r="B14" s="715" t="s">
        <v>70</v>
      </c>
      <c r="C14" s="716" t="s">
        <v>108</v>
      </c>
      <c r="D14" s="334">
        <v>11.84</v>
      </c>
      <c r="E14" s="717">
        <v>11.84</v>
      </c>
      <c r="F14" s="442"/>
      <c r="G14" s="422">
        <v>11.84</v>
      </c>
      <c r="H14" s="422"/>
      <c r="I14" s="422"/>
      <c r="J14" s="422"/>
      <c r="K14" s="422"/>
      <c r="L14" s="747"/>
      <c r="M14" s="60"/>
    </row>
    <row r="15" spans="2:18" ht="18" x14ac:dyDescent="0.35">
      <c r="B15" s="715" t="s">
        <v>36</v>
      </c>
      <c r="C15" s="718" t="s">
        <v>593</v>
      </c>
      <c r="D15" s="334">
        <v>18.25</v>
      </c>
      <c r="E15" s="719">
        <v>18.97</v>
      </c>
      <c r="F15" s="720"/>
      <c r="G15" s="422">
        <v>51.67</v>
      </c>
      <c r="H15" s="422"/>
      <c r="I15" s="422"/>
      <c r="J15" s="422"/>
      <c r="K15" s="422"/>
      <c r="L15" s="747"/>
      <c r="M15" s="60"/>
    </row>
    <row r="16" spans="2:18" ht="18.600000000000001" thickBot="1" x14ac:dyDescent="0.4">
      <c r="B16" s="715" t="s">
        <v>109</v>
      </c>
      <c r="C16" s="718" t="s">
        <v>104</v>
      </c>
      <c r="D16" s="726">
        <v>216.07999999999998</v>
      </c>
      <c r="E16" s="441">
        <v>224.6</v>
      </c>
      <c r="F16" s="442"/>
      <c r="G16" s="422">
        <v>611.77280000000007</v>
      </c>
      <c r="H16" s="422">
        <v>412.90212444183578</v>
      </c>
      <c r="I16" s="422">
        <v>167.79923024860068</v>
      </c>
      <c r="J16" s="422">
        <v>31.071445309563593</v>
      </c>
      <c r="K16" s="422">
        <v>0</v>
      </c>
      <c r="L16" s="422">
        <v>0</v>
      </c>
      <c r="M16" s="60"/>
    </row>
    <row r="17" spans="2:13" ht="35.4" thickBot="1" x14ac:dyDescent="0.35">
      <c r="B17" s="727" t="s">
        <v>72</v>
      </c>
      <c r="C17" s="728" t="s">
        <v>104</v>
      </c>
      <c r="D17" s="729">
        <v>119.56400000000002</v>
      </c>
      <c r="E17" s="730">
        <v>121.27000000000001</v>
      </c>
      <c r="F17" s="731">
        <v>0</v>
      </c>
      <c r="G17" s="732">
        <v>267.26490000000001</v>
      </c>
      <c r="H17" s="732">
        <v>180.38579677851084</v>
      </c>
      <c r="I17" s="732">
        <v>73.305850683969823</v>
      </c>
      <c r="J17" s="732">
        <v>13.573252537519341</v>
      </c>
      <c r="K17" s="732">
        <v>0</v>
      </c>
      <c r="L17" s="732">
        <v>0</v>
      </c>
      <c r="M17" s="60"/>
    </row>
    <row r="18" spans="2:13" ht="18" x14ac:dyDescent="0.35">
      <c r="B18" s="708" t="s">
        <v>10</v>
      </c>
      <c r="C18" s="709"/>
      <c r="D18" s="710"/>
      <c r="E18" s="733"/>
      <c r="F18" s="734"/>
      <c r="G18" s="713"/>
      <c r="H18" s="735"/>
      <c r="I18" s="735"/>
      <c r="J18" s="735"/>
      <c r="K18" s="735"/>
      <c r="L18" s="746"/>
      <c r="M18" s="60"/>
    </row>
    <row r="19" spans="2:13" ht="18" x14ac:dyDescent="0.35">
      <c r="B19" s="715" t="s">
        <v>105</v>
      </c>
      <c r="C19" s="716" t="s">
        <v>108</v>
      </c>
      <c r="D19" s="721">
        <v>2.2400000000000002</v>
      </c>
      <c r="E19" s="441">
        <v>2.4300000000000002</v>
      </c>
      <c r="F19" s="442"/>
      <c r="G19" s="422">
        <v>2.2400000000000002</v>
      </c>
      <c r="H19" s="736"/>
      <c r="I19" s="736"/>
      <c r="J19" s="736"/>
      <c r="K19" s="736"/>
      <c r="L19" s="747"/>
      <c r="M19" s="60"/>
    </row>
    <row r="20" spans="2:13" ht="18" x14ac:dyDescent="0.35">
      <c r="B20" s="715" t="s">
        <v>36</v>
      </c>
      <c r="C20" s="718" t="s">
        <v>593</v>
      </c>
      <c r="D20" s="737">
        <v>21.6</v>
      </c>
      <c r="E20" s="719">
        <v>20.61</v>
      </c>
      <c r="F20" s="720"/>
      <c r="G20" s="422">
        <v>48.33</v>
      </c>
      <c r="H20" s="736"/>
      <c r="I20" s="736"/>
      <c r="J20" s="736"/>
      <c r="K20" s="736"/>
      <c r="L20" s="747"/>
      <c r="M20" s="60"/>
    </row>
    <row r="21" spans="2:13" ht="18" x14ac:dyDescent="0.35">
      <c r="B21" s="715" t="s">
        <v>106</v>
      </c>
      <c r="C21" s="350" t="s">
        <v>104</v>
      </c>
      <c r="D21" s="721">
        <v>48.384000000000007</v>
      </c>
      <c r="E21" s="441">
        <v>50.09</v>
      </c>
      <c r="F21" s="442"/>
      <c r="G21" s="422">
        <v>108.25920000000001</v>
      </c>
      <c r="H21" s="422">
        <v>73.067664517877816</v>
      </c>
      <c r="I21" s="422">
        <v>29.693509137810562</v>
      </c>
      <c r="J21" s="422">
        <v>5.498026344311632</v>
      </c>
      <c r="K21" s="422">
        <v>0</v>
      </c>
      <c r="L21" s="422">
        <v>0</v>
      </c>
      <c r="M21" s="60"/>
    </row>
    <row r="22" spans="2:13" ht="18" x14ac:dyDescent="0.35">
      <c r="B22" s="738" t="s">
        <v>10</v>
      </c>
      <c r="C22" s="350"/>
      <c r="D22" s="334"/>
      <c r="E22" s="350"/>
      <c r="F22" s="739"/>
      <c r="G22" s="740"/>
      <c r="H22" s="741"/>
      <c r="I22" s="741"/>
      <c r="J22" s="741"/>
      <c r="K22" s="741"/>
      <c r="L22" s="741"/>
      <c r="M22" s="60"/>
    </row>
    <row r="23" spans="2:13" ht="18" x14ac:dyDescent="0.35">
      <c r="B23" s="334" t="s">
        <v>105</v>
      </c>
      <c r="C23" s="334" t="s">
        <v>108</v>
      </c>
      <c r="D23" s="334">
        <v>3.15</v>
      </c>
      <c r="E23" s="742">
        <v>3.15</v>
      </c>
      <c r="F23" s="574"/>
      <c r="G23" s="453">
        <v>3.29</v>
      </c>
      <c r="H23" s="334"/>
      <c r="I23" s="334"/>
      <c r="J23" s="334"/>
      <c r="K23" s="334"/>
      <c r="L23" s="334"/>
      <c r="M23" s="60"/>
    </row>
    <row r="24" spans="2:13" ht="15" customHeight="1" x14ac:dyDescent="0.35">
      <c r="B24" s="334" t="s">
        <v>36</v>
      </c>
      <c r="C24" s="334" t="s">
        <v>593</v>
      </c>
      <c r="D24" s="334">
        <v>22.596825396825398</v>
      </c>
      <c r="E24" s="743">
        <v>22.6</v>
      </c>
      <c r="F24" s="350"/>
      <c r="G24" s="453">
        <v>48.33</v>
      </c>
      <c r="H24" s="334"/>
      <c r="I24" s="334"/>
      <c r="J24" s="334"/>
      <c r="K24" s="334"/>
      <c r="L24" s="334"/>
      <c r="M24" s="60"/>
    </row>
    <row r="25" spans="2:13" ht="18" x14ac:dyDescent="0.35">
      <c r="B25" s="744" t="s">
        <v>106</v>
      </c>
      <c r="C25" s="350" t="s">
        <v>104</v>
      </c>
      <c r="D25" s="334">
        <v>71.180000000000007</v>
      </c>
      <c r="E25" s="745">
        <v>71.180000000000007</v>
      </c>
      <c r="F25" s="574"/>
      <c r="G25" s="453">
        <v>159.00569999999999</v>
      </c>
      <c r="H25" s="453">
        <v>107.31813226063304</v>
      </c>
      <c r="I25" s="453">
        <v>43.612341546159257</v>
      </c>
      <c r="J25" s="453">
        <v>8.0752261932077083</v>
      </c>
      <c r="K25" s="453">
        <v>0</v>
      </c>
      <c r="L25" s="453">
        <v>0</v>
      </c>
      <c r="M25" s="60"/>
    </row>
    <row r="26" spans="2:13" ht="18" x14ac:dyDescent="0.35">
      <c r="B26" s="334"/>
      <c r="C26" s="334"/>
      <c r="D26" s="334"/>
      <c r="E26" s="550"/>
      <c r="F26" s="551"/>
      <c r="G26" s="334"/>
      <c r="H26" s="334"/>
      <c r="I26" s="334"/>
      <c r="J26" s="334"/>
      <c r="K26" s="334"/>
      <c r="L26" s="334"/>
      <c r="M26" s="59"/>
    </row>
    <row r="27" spans="2:13" ht="24" customHeight="1" x14ac:dyDescent="0.35">
      <c r="B27" s="492" t="s">
        <v>102</v>
      </c>
      <c r="C27" s="409"/>
      <c r="D27" s="409"/>
      <c r="E27" s="409"/>
      <c r="F27" s="350"/>
      <c r="G27" s="350"/>
      <c r="H27" s="350"/>
      <c r="I27" s="350"/>
      <c r="J27" s="350"/>
      <c r="K27" s="350" t="s">
        <v>732</v>
      </c>
      <c r="L27" s="350"/>
    </row>
    <row r="28" spans="2:13" ht="24" customHeight="1" x14ac:dyDescent="0.35">
      <c r="B28" s="492" t="s">
        <v>536</v>
      </c>
      <c r="C28" s="493"/>
      <c r="D28" s="350"/>
      <c r="E28" s="350"/>
      <c r="F28" s="648"/>
      <c r="G28" s="350"/>
      <c r="H28" s="350"/>
      <c r="I28" s="350"/>
      <c r="J28" s="350"/>
      <c r="K28" s="350" t="s">
        <v>731</v>
      </c>
      <c r="L28" s="350"/>
    </row>
    <row r="29" spans="2:13" ht="24" customHeight="1" x14ac:dyDescent="0.35">
      <c r="B29" s="350" t="s">
        <v>354</v>
      </c>
      <c r="C29" s="350"/>
      <c r="D29" s="350"/>
      <c r="E29" s="350"/>
      <c r="F29" s="350"/>
      <c r="G29" s="350"/>
      <c r="H29" s="350"/>
      <c r="I29" s="350"/>
      <c r="J29" s="350"/>
      <c r="K29" s="350" t="s">
        <v>743</v>
      </c>
      <c r="L29" s="350"/>
    </row>
    <row r="30" spans="2:13" ht="24" customHeight="1" x14ac:dyDescent="0.3">
      <c r="B30" s="64"/>
      <c r="C30" s="64"/>
      <c r="D30" s="243"/>
      <c r="E30" s="243"/>
      <c r="F30" s="243"/>
      <c r="G30" s="69"/>
      <c r="H30" s="24"/>
      <c r="I30" s="24"/>
      <c r="J30" s="24"/>
      <c r="L30" s="24"/>
    </row>
    <row r="31" spans="2:13" ht="15" x14ac:dyDescent="0.25">
      <c r="B31" s="24"/>
      <c r="C31" s="24"/>
      <c r="D31" s="24"/>
      <c r="E31" s="24"/>
      <c r="F31" s="24"/>
      <c r="G31" s="24"/>
      <c r="H31" s="24"/>
      <c r="I31" s="24"/>
      <c r="J31" s="24"/>
      <c r="L31" s="24"/>
    </row>
    <row r="32" spans="2:13" ht="15" x14ac:dyDescent="0.25">
      <c r="B32" s="24"/>
      <c r="C32" s="24"/>
      <c r="D32" s="24"/>
      <c r="E32" s="24"/>
      <c r="F32" s="24"/>
      <c r="G32" s="24"/>
      <c r="H32" s="24"/>
      <c r="I32" s="24"/>
      <c r="J32" s="24"/>
      <c r="L32" s="24"/>
    </row>
    <row r="33" spans="2:12" ht="15" x14ac:dyDescent="0.25">
      <c r="B33" s="24"/>
      <c r="C33" s="24"/>
      <c r="D33" s="24"/>
      <c r="E33" s="24"/>
      <c r="F33" s="24"/>
      <c r="G33" s="24"/>
      <c r="H33" s="24"/>
      <c r="I33" s="24"/>
      <c r="J33" s="24"/>
      <c r="L33" s="24"/>
    </row>
    <row r="34" spans="2:12" ht="15" x14ac:dyDescent="0.25">
      <c r="B34" s="24"/>
      <c r="C34" s="24"/>
      <c r="D34" s="24"/>
      <c r="E34" s="24"/>
      <c r="F34" s="24"/>
      <c r="G34" s="24"/>
      <c r="H34" s="24"/>
      <c r="I34" s="24"/>
      <c r="J34" s="24"/>
      <c r="L34" s="24"/>
    </row>
    <row r="35" spans="2:12" ht="15" x14ac:dyDescent="0.25">
      <c r="B35" s="24"/>
      <c r="C35" s="24"/>
      <c r="D35" s="24"/>
      <c r="E35" s="24"/>
      <c r="F35" s="24"/>
      <c r="G35" s="24"/>
      <c r="H35" s="24"/>
      <c r="I35" s="24"/>
      <c r="J35" s="24"/>
      <c r="L35" s="24"/>
    </row>
    <row r="36" spans="2:12" ht="15" x14ac:dyDescent="0.25">
      <c r="B36" s="24"/>
      <c r="C36" s="24"/>
      <c r="D36" s="24"/>
      <c r="E36" s="24"/>
      <c r="F36" s="24"/>
      <c r="G36" s="24"/>
      <c r="H36" s="24"/>
      <c r="I36" s="24"/>
      <c r="J36" s="24"/>
      <c r="L36" s="24"/>
    </row>
    <row r="37" spans="2:12" ht="15" x14ac:dyDescent="0.25">
      <c r="B37" s="24"/>
      <c r="C37" s="24"/>
      <c r="D37" s="24"/>
      <c r="E37" s="24"/>
      <c r="F37" s="24"/>
      <c r="G37" s="24"/>
      <c r="H37" s="24"/>
      <c r="I37" s="24"/>
      <c r="J37" s="24"/>
      <c r="L37" s="24"/>
    </row>
    <row r="38" spans="2:12" ht="15" x14ac:dyDescent="0.25">
      <c r="B38" s="24"/>
      <c r="C38" s="24"/>
      <c r="D38" s="24"/>
      <c r="E38" s="24"/>
      <c r="F38" s="24"/>
      <c r="G38" s="24"/>
      <c r="H38" s="24"/>
      <c r="I38" s="24"/>
      <c r="J38" s="24"/>
      <c r="L38" s="24"/>
    </row>
    <row r="39" spans="2:12" ht="15" x14ac:dyDescent="0.25">
      <c r="B39" s="24"/>
      <c r="C39" s="24"/>
      <c r="D39" s="24"/>
      <c r="E39" s="24"/>
      <c r="F39" s="24"/>
      <c r="G39" s="24"/>
      <c r="H39" s="24"/>
      <c r="I39" s="24"/>
      <c r="J39" s="24"/>
      <c r="L39" s="24"/>
    </row>
    <row r="40" spans="2:12" ht="15" x14ac:dyDescent="0.25">
      <c r="B40" s="24"/>
      <c r="C40" s="24"/>
      <c r="D40" s="24"/>
      <c r="E40" s="24"/>
      <c r="F40" s="24"/>
      <c r="G40" s="24"/>
      <c r="H40" s="24"/>
      <c r="I40" s="24"/>
      <c r="J40" s="24"/>
      <c r="L40" s="24"/>
    </row>
    <row r="41" spans="2:12" ht="15" x14ac:dyDescent="0.25">
      <c r="B41" s="24"/>
      <c r="C41" s="24"/>
      <c r="D41" s="24"/>
      <c r="E41" s="24"/>
      <c r="F41" s="24"/>
      <c r="G41" s="24"/>
      <c r="H41" s="24"/>
      <c r="I41" s="24"/>
      <c r="J41" s="24"/>
      <c r="L41" s="24"/>
    </row>
    <row r="42" spans="2:12" ht="15" x14ac:dyDescent="0.25">
      <c r="B42" s="24"/>
      <c r="C42" s="24"/>
      <c r="D42" s="24"/>
      <c r="E42" s="24"/>
      <c r="F42" s="24"/>
      <c r="G42" s="24"/>
      <c r="H42" s="24"/>
      <c r="I42" s="24"/>
      <c r="J42" s="24"/>
      <c r="L42" s="24"/>
    </row>
    <row r="43" spans="2:12" ht="15" x14ac:dyDescent="0.25">
      <c r="B43" s="24"/>
      <c r="C43" s="24"/>
      <c r="D43" s="24"/>
      <c r="E43" s="24"/>
      <c r="F43" s="24"/>
      <c r="G43" s="24"/>
      <c r="H43" s="24"/>
      <c r="I43" s="24"/>
      <c r="J43" s="24"/>
      <c r="L43" s="24"/>
    </row>
    <row r="44" spans="2:12" ht="15" x14ac:dyDescent="0.25">
      <c r="B44" s="24"/>
      <c r="C44" s="24"/>
      <c r="D44" s="24"/>
      <c r="E44" s="24"/>
      <c r="F44" s="24"/>
      <c r="G44" s="24"/>
      <c r="H44" s="24"/>
      <c r="I44" s="24"/>
      <c r="J44" s="24"/>
      <c r="L44" s="24"/>
    </row>
    <row r="45" spans="2:12" ht="15" x14ac:dyDescent="0.25">
      <c r="B45" s="24"/>
      <c r="C45" s="24"/>
      <c r="D45" s="24"/>
      <c r="E45" s="24"/>
      <c r="F45" s="24"/>
      <c r="G45" s="24"/>
      <c r="H45" s="24"/>
      <c r="I45" s="24"/>
      <c r="J45" s="24"/>
      <c r="L45" s="24"/>
    </row>
    <row r="46" spans="2:12" ht="15" x14ac:dyDescent="0.25">
      <c r="B46" s="24"/>
      <c r="C46" s="24"/>
      <c r="D46" s="24"/>
      <c r="E46" s="24"/>
      <c r="F46" s="24"/>
      <c r="G46" s="24"/>
      <c r="H46" s="24"/>
      <c r="I46" s="24"/>
      <c r="J46" s="24"/>
      <c r="L46" s="24"/>
    </row>
    <row r="47" spans="2:12" ht="15" x14ac:dyDescent="0.25">
      <c r="B47" s="24"/>
      <c r="C47" s="24"/>
      <c r="D47" s="24"/>
      <c r="E47" s="24"/>
      <c r="F47" s="24"/>
      <c r="G47" s="24"/>
      <c r="H47" s="24"/>
      <c r="I47" s="24"/>
      <c r="J47" s="24"/>
      <c r="L47" s="24"/>
    </row>
    <row r="48" spans="2:12" ht="15" x14ac:dyDescent="0.25">
      <c r="B48" s="24"/>
      <c r="C48" s="24"/>
      <c r="D48" s="24"/>
      <c r="E48" s="24"/>
      <c r="F48" s="24"/>
      <c r="G48" s="24"/>
      <c r="H48" s="24"/>
      <c r="I48" s="24"/>
      <c r="J48" s="24"/>
      <c r="L48" s="24"/>
    </row>
    <row r="49" spans="2:12" ht="15" x14ac:dyDescent="0.25">
      <c r="B49" s="24"/>
      <c r="C49" s="24"/>
      <c r="D49" s="24"/>
      <c r="E49" s="24"/>
      <c r="F49" s="24"/>
      <c r="G49" s="24"/>
      <c r="H49" s="24"/>
      <c r="I49" s="24"/>
      <c r="J49" s="24"/>
      <c r="L49" s="24"/>
    </row>
    <row r="50" spans="2:12" ht="15" x14ac:dyDescent="0.25">
      <c r="B50" s="24"/>
      <c r="C50" s="24"/>
      <c r="D50" s="24"/>
      <c r="E50" s="24"/>
      <c r="F50" s="24"/>
      <c r="G50" s="24"/>
      <c r="H50" s="24"/>
      <c r="I50" s="24"/>
      <c r="J50" s="24"/>
      <c r="L50" s="24"/>
    </row>
    <row r="51" spans="2:12" ht="15" x14ac:dyDescent="0.25">
      <c r="B51" s="24"/>
      <c r="C51" s="24"/>
      <c r="D51" s="24"/>
      <c r="E51" s="24"/>
      <c r="F51" s="24"/>
      <c r="G51" s="24"/>
      <c r="H51" s="24"/>
      <c r="I51" s="24"/>
      <c r="J51" s="24"/>
      <c r="L51" s="24"/>
    </row>
    <row r="52" spans="2:12" ht="15" x14ac:dyDescent="0.25">
      <c r="B52" s="24"/>
      <c r="C52" s="24"/>
      <c r="D52" s="24"/>
      <c r="E52" s="24"/>
      <c r="F52" s="24"/>
      <c r="G52" s="24"/>
      <c r="H52" s="24"/>
      <c r="I52" s="24"/>
      <c r="J52" s="24"/>
      <c r="L52" s="24"/>
    </row>
    <row r="53" spans="2:12" ht="15" x14ac:dyDescent="0.25">
      <c r="B53" s="24"/>
      <c r="C53" s="24"/>
      <c r="D53" s="24"/>
      <c r="E53" s="24"/>
      <c r="F53" s="24"/>
      <c r="G53" s="24"/>
      <c r="H53" s="24"/>
      <c r="I53" s="24"/>
      <c r="J53" s="24"/>
      <c r="L53" s="24"/>
    </row>
    <row r="54" spans="2:12" ht="15" x14ac:dyDescent="0.25">
      <c r="B54" s="24"/>
      <c r="C54" s="24"/>
      <c r="D54" s="24"/>
      <c r="E54" s="24"/>
      <c r="F54" s="24"/>
      <c r="G54" s="24"/>
      <c r="H54" s="24"/>
      <c r="I54" s="24"/>
      <c r="J54" s="24"/>
      <c r="L54" s="24"/>
    </row>
    <row r="55" spans="2:12" ht="15" x14ac:dyDescent="0.25">
      <c r="B55" s="24"/>
      <c r="C55" s="24"/>
      <c r="D55" s="24"/>
      <c r="E55" s="24"/>
      <c r="F55" s="24"/>
      <c r="G55" s="24"/>
      <c r="H55" s="24"/>
      <c r="I55" s="24"/>
      <c r="J55" s="24"/>
      <c r="L55" s="24"/>
    </row>
    <row r="56" spans="2:12" ht="15" x14ac:dyDescent="0.25">
      <c r="B56" s="24"/>
      <c r="C56" s="24"/>
      <c r="D56" s="24"/>
      <c r="E56" s="24"/>
      <c r="F56" s="24"/>
      <c r="G56" s="24"/>
      <c r="H56" s="24"/>
      <c r="I56" s="24"/>
      <c r="J56" s="24"/>
      <c r="L56" s="24"/>
    </row>
    <row r="57" spans="2:12" ht="15" x14ac:dyDescent="0.25">
      <c r="B57" s="24"/>
      <c r="C57" s="24"/>
      <c r="D57" s="24"/>
      <c r="E57" s="24"/>
      <c r="F57" s="24"/>
      <c r="G57" s="24"/>
      <c r="H57" s="24"/>
      <c r="I57" s="24"/>
      <c r="J57" s="24"/>
      <c r="L57" s="24"/>
    </row>
    <row r="58" spans="2:12" ht="15" x14ac:dyDescent="0.25">
      <c r="B58" s="24"/>
      <c r="C58" s="24"/>
      <c r="D58" s="24"/>
      <c r="E58" s="24"/>
      <c r="F58" s="24"/>
      <c r="G58" s="24"/>
      <c r="H58" s="24"/>
      <c r="I58" s="24"/>
      <c r="J58" s="24"/>
      <c r="L58" s="24"/>
    </row>
    <row r="59" spans="2:12" ht="15" x14ac:dyDescent="0.25">
      <c r="B59" s="24"/>
      <c r="C59" s="24"/>
      <c r="D59" s="24"/>
      <c r="E59" s="24"/>
      <c r="F59" s="24"/>
      <c r="G59" s="24"/>
      <c r="H59" s="24"/>
      <c r="I59" s="24"/>
      <c r="J59" s="24"/>
      <c r="L59" s="24"/>
    </row>
    <row r="60" spans="2:12" ht="15" x14ac:dyDescent="0.25">
      <c r="B60" s="24"/>
      <c r="C60" s="24"/>
      <c r="D60" s="24"/>
      <c r="E60" s="24"/>
      <c r="F60" s="24"/>
      <c r="G60" s="24"/>
      <c r="H60" s="24"/>
      <c r="I60" s="24"/>
      <c r="J60" s="24"/>
      <c r="L60" s="24"/>
    </row>
    <row r="61" spans="2:12" ht="15" x14ac:dyDescent="0.25">
      <c r="B61" s="24"/>
      <c r="C61" s="24"/>
      <c r="D61" s="24"/>
      <c r="E61" s="24"/>
      <c r="F61" s="24"/>
      <c r="G61" s="24"/>
      <c r="H61" s="24"/>
      <c r="I61" s="24"/>
      <c r="J61" s="24"/>
      <c r="L61" s="24"/>
    </row>
    <row r="62" spans="2:12" ht="15" x14ac:dyDescent="0.25">
      <c r="B62" s="24"/>
      <c r="C62" s="24"/>
      <c r="D62" s="24"/>
      <c r="E62" s="24"/>
      <c r="F62" s="24"/>
      <c r="G62" s="24"/>
      <c r="H62" s="24"/>
      <c r="I62" s="24"/>
      <c r="J62" s="24"/>
      <c r="L62" s="24"/>
    </row>
    <row r="63" spans="2:12" ht="15" x14ac:dyDescent="0.25">
      <c r="B63" s="24"/>
      <c r="C63" s="24"/>
      <c r="D63" s="24"/>
      <c r="E63" s="24"/>
      <c r="F63" s="24"/>
      <c r="G63" s="24"/>
      <c r="H63" s="24"/>
      <c r="I63" s="24"/>
      <c r="J63" s="24"/>
      <c r="L63" s="24"/>
    </row>
    <row r="64" spans="2:12" ht="15" x14ac:dyDescent="0.25">
      <c r="B64" s="24"/>
      <c r="C64" s="24"/>
      <c r="D64" s="24"/>
      <c r="E64" s="24"/>
      <c r="F64" s="24"/>
      <c r="G64" s="24"/>
      <c r="H64" s="24"/>
      <c r="I64" s="24"/>
      <c r="J64" s="24"/>
      <c r="L64" s="24"/>
    </row>
    <row r="65" spans="2:12" ht="15" x14ac:dyDescent="0.25">
      <c r="B65" s="24"/>
      <c r="C65" s="24"/>
      <c r="D65" s="24"/>
      <c r="E65" s="24"/>
      <c r="F65" s="24"/>
      <c r="G65" s="24"/>
      <c r="H65" s="24"/>
      <c r="I65" s="24"/>
      <c r="J65" s="24"/>
      <c r="L65" s="24"/>
    </row>
    <row r="66" spans="2:12" ht="15" x14ac:dyDescent="0.25">
      <c r="B66" s="24"/>
      <c r="C66" s="24"/>
      <c r="D66" s="24"/>
      <c r="E66" s="24"/>
      <c r="F66" s="24"/>
      <c r="G66" s="24"/>
      <c r="H66" s="24"/>
      <c r="I66" s="24"/>
      <c r="J66" s="24"/>
      <c r="L66" s="24"/>
    </row>
    <row r="67" spans="2:12" ht="15" x14ac:dyDescent="0.25">
      <c r="B67" s="24"/>
      <c r="C67" s="24"/>
      <c r="D67" s="24"/>
      <c r="E67" s="24"/>
      <c r="F67" s="24"/>
      <c r="G67" s="24"/>
      <c r="H67" s="24"/>
      <c r="I67" s="24"/>
      <c r="J67" s="24"/>
      <c r="L67" s="24"/>
    </row>
    <row r="68" spans="2:12" ht="15" x14ac:dyDescent="0.25">
      <c r="B68" s="24"/>
      <c r="C68" s="24"/>
      <c r="D68" s="24"/>
      <c r="E68" s="24"/>
      <c r="F68" s="24"/>
      <c r="G68" s="24"/>
      <c r="H68" s="24"/>
      <c r="I68" s="24"/>
      <c r="J68" s="24"/>
      <c r="L68" s="24"/>
    </row>
    <row r="69" spans="2:12" ht="15" x14ac:dyDescent="0.25">
      <c r="B69" s="24"/>
      <c r="C69" s="24"/>
      <c r="D69" s="24"/>
      <c r="E69" s="24"/>
      <c r="F69" s="24"/>
      <c r="G69" s="24"/>
      <c r="H69" s="24"/>
      <c r="I69" s="24"/>
      <c r="J69" s="24"/>
      <c r="L69" s="24"/>
    </row>
    <row r="70" spans="2:12" ht="15" x14ac:dyDescent="0.25">
      <c r="B70" s="24"/>
      <c r="C70" s="24"/>
      <c r="D70" s="24"/>
      <c r="E70" s="24"/>
      <c r="F70" s="24"/>
      <c r="G70" s="24"/>
      <c r="H70" s="24"/>
      <c r="I70" s="24"/>
      <c r="J70" s="24"/>
      <c r="L70" s="24"/>
    </row>
    <row r="71" spans="2:12" ht="15" x14ac:dyDescent="0.25">
      <c r="B71" s="24"/>
      <c r="C71" s="24"/>
      <c r="D71" s="24"/>
      <c r="E71" s="24"/>
      <c r="F71" s="24"/>
      <c r="G71" s="24"/>
      <c r="H71" s="24"/>
      <c r="I71" s="24"/>
      <c r="J71" s="24"/>
      <c r="L71" s="24"/>
    </row>
    <row r="72" spans="2:12" ht="15" x14ac:dyDescent="0.25">
      <c r="B72" s="24"/>
      <c r="C72" s="24"/>
      <c r="D72" s="24"/>
      <c r="E72" s="24"/>
      <c r="F72" s="24"/>
      <c r="G72" s="24"/>
      <c r="H72" s="24"/>
      <c r="I72" s="24"/>
      <c r="J72" s="24"/>
      <c r="L72" s="24"/>
    </row>
    <row r="73" spans="2:12" ht="15" x14ac:dyDescent="0.25">
      <c r="B73" s="24"/>
      <c r="C73" s="24"/>
      <c r="D73" s="24"/>
      <c r="E73" s="24"/>
      <c r="F73" s="24"/>
      <c r="G73" s="24"/>
      <c r="H73" s="24"/>
      <c r="I73" s="24"/>
      <c r="J73" s="24"/>
      <c r="L73" s="24"/>
    </row>
    <row r="74" spans="2:12" ht="15" x14ac:dyDescent="0.25">
      <c r="B74" s="24"/>
      <c r="C74" s="24"/>
      <c r="D74" s="24"/>
      <c r="E74" s="24"/>
      <c r="F74" s="24"/>
      <c r="G74" s="24"/>
      <c r="H74" s="24"/>
      <c r="I74" s="24"/>
      <c r="J74" s="24"/>
      <c r="L74" s="24"/>
    </row>
    <row r="75" spans="2:12" ht="15" x14ac:dyDescent="0.25">
      <c r="B75" s="24"/>
      <c r="C75" s="24"/>
      <c r="D75" s="24"/>
      <c r="E75" s="24"/>
      <c r="F75" s="24"/>
      <c r="G75" s="24"/>
      <c r="H75" s="24"/>
      <c r="I75" s="24"/>
      <c r="J75" s="24"/>
      <c r="L75" s="24"/>
    </row>
    <row r="76" spans="2:12" ht="15" x14ac:dyDescent="0.25">
      <c r="B76" s="24"/>
      <c r="C76" s="24"/>
      <c r="D76" s="24"/>
      <c r="E76" s="24"/>
      <c r="F76" s="24"/>
      <c r="G76" s="24"/>
      <c r="H76" s="24"/>
      <c r="I76" s="24"/>
      <c r="J76" s="24"/>
      <c r="L76" s="24"/>
    </row>
    <row r="77" spans="2:12" ht="15" x14ac:dyDescent="0.25">
      <c r="B77" s="24"/>
      <c r="C77" s="24"/>
      <c r="D77" s="24"/>
      <c r="E77" s="24"/>
      <c r="F77" s="24"/>
      <c r="G77" s="24"/>
      <c r="H77" s="24"/>
      <c r="I77" s="24"/>
      <c r="J77" s="24"/>
      <c r="L77" s="24"/>
    </row>
    <row r="78" spans="2:12" ht="15" x14ac:dyDescent="0.25">
      <c r="B78" s="24"/>
      <c r="C78" s="24"/>
      <c r="D78" s="24"/>
      <c r="E78" s="24"/>
      <c r="F78" s="24"/>
      <c r="G78" s="24"/>
      <c r="H78" s="24"/>
      <c r="I78" s="24"/>
      <c r="J78" s="24"/>
      <c r="L78" s="24"/>
    </row>
    <row r="79" spans="2:12" ht="15" x14ac:dyDescent="0.25">
      <c r="B79" s="24"/>
      <c r="C79" s="24"/>
      <c r="D79" s="24"/>
      <c r="E79" s="24"/>
      <c r="F79" s="24"/>
      <c r="G79" s="24"/>
      <c r="H79" s="24"/>
      <c r="I79" s="24"/>
      <c r="J79" s="24"/>
      <c r="L79" s="24"/>
    </row>
    <row r="80" spans="2:12" ht="15" x14ac:dyDescent="0.25">
      <c r="B80" s="24"/>
      <c r="C80" s="24"/>
      <c r="D80" s="24"/>
      <c r="E80" s="24"/>
      <c r="F80" s="24"/>
      <c r="G80" s="24"/>
      <c r="H80" s="24"/>
      <c r="I80" s="24"/>
      <c r="J80" s="24"/>
      <c r="L80" s="24"/>
    </row>
    <row r="81" spans="2:12" ht="15" x14ac:dyDescent="0.25">
      <c r="B81" s="24"/>
      <c r="C81" s="24"/>
      <c r="D81" s="24"/>
      <c r="E81" s="24"/>
      <c r="F81" s="24"/>
      <c r="G81" s="24"/>
      <c r="H81" s="24"/>
      <c r="I81" s="24"/>
      <c r="J81" s="24"/>
      <c r="L81" s="24"/>
    </row>
    <row r="82" spans="2:12" ht="15" x14ac:dyDescent="0.25">
      <c r="B82" s="24"/>
      <c r="C82" s="24"/>
      <c r="D82" s="24"/>
      <c r="E82" s="24"/>
      <c r="F82" s="24"/>
      <c r="G82" s="24"/>
      <c r="H82" s="24"/>
      <c r="I82" s="24"/>
      <c r="J82" s="24"/>
      <c r="L82" s="24"/>
    </row>
    <row r="83" spans="2:12" ht="15" x14ac:dyDescent="0.25">
      <c r="B83" s="24"/>
      <c r="C83" s="24"/>
      <c r="D83" s="24"/>
      <c r="E83" s="24"/>
      <c r="F83" s="24"/>
      <c r="G83" s="24"/>
      <c r="H83" s="24"/>
      <c r="I83" s="24"/>
      <c r="J83" s="24"/>
      <c r="L83" s="24"/>
    </row>
    <row r="84" spans="2:12" ht="15" x14ac:dyDescent="0.25">
      <c r="B84" s="24"/>
      <c r="C84" s="24"/>
      <c r="D84" s="24"/>
      <c r="E84" s="24"/>
      <c r="F84" s="24"/>
      <c r="G84" s="24"/>
      <c r="H84" s="24"/>
      <c r="I84" s="24"/>
      <c r="J84" s="24"/>
      <c r="L84" s="24"/>
    </row>
    <row r="85" spans="2:12" ht="15" x14ac:dyDescent="0.25">
      <c r="B85" s="24"/>
      <c r="C85" s="24"/>
      <c r="D85" s="24"/>
      <c r="E85" s="24"/>
      <c r="F85" s="24"/>
      <c r="G85" s="24"/>
      <c r="H85" s="24"/>
      <c r="I85" s="24"/>
      <c r="J85" s="24"/>
      <c r="L85" s="24"/>
    </row>
    <row r="86" spans="2:12" ht="15" x14ac:dyDescent="0.25">
      <c r="B86" s="24"/>
      <c r="C86" s="24"/>
      <c r="D86" s="24"/>
      <c r="E86" s="24"/>
      <c r="F86" s="24"/>
      <c r="G86" s="24"/>
      <c r="H86" s="24"/>
      <c r="I86" s="24"/>
      <c r="J86" s="24"/>
      <c r="L86" s="24"/>
    </row>
    <row r="87" spans="2:12" ht="15" x14ac:dyDescent="0.25">
      <c r="B87" s="24"/>
      <c r="C87" s="24"/>
      <c r="D87" s="24"/>
      <c r="E87" s="24"/>
      <c r="F87" s="24"/>
      <c r="G87" s="24"/>
      <c r="H87" s="24"/>
      <c r="I87" s="24"/>
      <c r="J87" s="24"/>
      <c r="L87" s="24"/>
    </row>
    <row r="88" spans="2:12" ht="15" x14ac:dyDescent="0.25">
      <c r="B88" s="24"/>
      <c r="C88" s="24"/>
      <c r="D88" s="24"/>
      <c r="E88" s="24"/>
      <c r="F88" s="24"/>
      <c r="G88" s="24"/>
      <c r="H88" s="24"/>
      <c r="I88" s="24"/>
      <c r="J88" s="24"/>
      <c r="L88" s="24"/>
    </row>
    <row r="89" spans="2:12" ht="15" x14ac:dyDescent="0.25">
      <c r="B89" s="24"/>
      <c r="C89" s="24"/>
      <c r="D89" s="24"/>
      <c r="E89" s="24"/>
      <c r="F89" s="24"/>
      <c r="G89" s="24"/>
      <c r="H89" s="24"/>
      <c r="I89" s="24"/>
      <c r="J89" s="24"/>
      <c r="L89" s="24"/>
    </row>
    <row r="90" spans="2:12" ht="15" x14ac:dyDescent="0.25">
      <c r="B90" s="24"/>
      <c r="C90" s="24"/>
      <c r="D90" s="24"/>
      <c r="E90" s="24"/>
      <c r="F90" s="24"/>
      <c r="G90" s="24"/>
      <c r="H90" s="24"/>
      <c r="I90" s="24"/>
      <c r="J90" s="24"/>
      <c r="L90" s="24"/>
    </row>
    <row r="91" spans="2:12" ht="15" x14ac:dyDescent="0.25">
      <c r="B91" s="24"/>
      <c r="C91" s="24"/>
      <c r="D91" s="24"/>
      <c r="E91" s="24"/>
      <c r="F91" s="24"/>
      <c r="G91" s="24"/>
      <c r="H91" s="24"/>
      <c r="I91" s="24"/>
      <c r="J91" s="24"/>
      <c r="L91" s="24"/>
    </row>
    <row r="92" spans="2:12" ht="15" x14ac:dyDescent="0.25">
      <c r="B92" s="24"/>
      <c r="C92" s="24"/>
      <c r="D92" s="24"/>
      <c r="E92" s="24"/>
      <c r="F92" s="24"/>
      <c r="G92" s="24"/>
      <c r="H92" s="24"/>
      <c r="I92" s="24"/>
      <c r="J92" s="24"/>
      <c r="L92" s="24"/>
    </row>
    <row r="93" spans="2:12" ht="15" x14ac:dyDescent="0.25">
      <c r="B93" s="24"/>
      <c r="C93" s="24"/>
      <c r="D93" s="24"/>
      <c r="E93" s="24"/>
      <c r="F93" s="24"/>
      <c r="G93" s="24"/>
      <c r="H93" s="24"/>
      <c r="I93" s="24"/>
      <c r="J93" s="24"/>
      <c r="L93" s="24"/>
    </row>
    <row r="94" spans="2:12" ht="15" x14ac:dyDescent="0.25">
      <c r="B94" s="24"/>
      <c r="C94" s="24"/>
      <c r="D94" s="24"/>
      <c r="E94" s="24"/>
      <c r="F94" s="24"/>
      <c r="G94" s="24"/>
      <c r="H94" s="24"/>
      <c r="I94" s="24"/>
      <c r="J94" s="24"/>
      <c r="L94" s="24"/>
    </row>
    <row r="95" spans="2:12" ht="15" x14ac:dyDescent="0.25">
      <c r="B95" s="24"/>
      <c r="C95" s="24"/>
      <c r="D95" s="24"/>
      <c r="E95" s="24"/>
      <c r="F95" s="24"/>
      <c r="G95" s="24"/>
      <c r="H95" s="24"/>
      <c r="I95" s="24"/>
      <c r="J95" s="24"/>
      <c r="L95" s="24"/>
    </row>
    <row r="96" spans="2:12" ht="15" x14ac:dyDescent="0.25">
      <c r="B96" s="24"/>
      <c r="C96" s="24"/>
      <c r="D96" s="24"/>
      <c r="E96" s="24"/>
      <c r="F96" s="24"/>
      <c r="G96" s="24"/>
      <c r="H96" s="24"/>
      <c r="I96" s="24"/>
      <c r="J96" s="24"/>
      <c r="L96" s="24"/>
    </row>
    <row r="97" spans="2:12" ht="15" x14ac:dyDescent="0.25">
      <c r="B97" s="24"/>
      <c r="C97" s="24"/>
      <c r="D97" s="24"/>
      <c r="E97" s="24"/>
      <c r="F97" s="24"/>
      <c r="G97" s="24"/>
      <c r="H97" s="24"/>
      <c r="I97" s="24"/>
      <c r="J97" s="24"/>
      <c r="L97" s="24"/>
    </row>
    <row r="98" spans="2:12" ht="15" x14ac:dyDescent="0.25">
      <c r="B98" s="24"/>
      <c r="C98" s="24"/>
      <c r="D98" s="24"/>
      <c r="E98" s="24"/>
      <c r="F98" s="24"/>
      <c r="G98" s="24"/>
      <c r="H98" s="24"/>
      <c r="I98" s="24"/>
      <c r="J98" s="24"/>
      <c r="L98" s="24"/>
    </row>
    <row r="99" spans="2:12" ht="15" x14ac:dyDescent="0.25">
      <c r="B99" s="24"/>
      <c r="C99" s="24"/>
      <c r="D99" s="24"/>
      <c r="E99" s="24"/>
      <c r="F99" s="24"/>
      <c r="G99" s="24"/>
      <c r="H99" s="24"/>
      <c r="I99" s="24"/>
      <c r="J99" s="24"/>
      <c r="L99" s="24"/>
    </row>
    <row r="100" spans="2:12" ht="15" x14ac:dyDescent="0.25">
      <c r="B100" s="24"/>
      <c r="C100" s="24"/>
      <c r="D100" s="24"/>
      <c r="E100" s="24"/>
      <c r="F100" s="24"/>
      <c r="G100" s="24"/>
      <c r="H100" s="24"/>
      <c r="I100" s="24"/>
      <c r="J100" s="24"/>
      <c r="L100" s="24"/>
    </row>
    <row r="101" spans="2:12" ht="15" x14ac:dyDescent="0.25">
      <c r="B101" s="24"/>
      <c r="C101" s="24"/>
      <c r="D101" s="24"/>
      <c r="E101" s="24"/>
      <c r="F101" s="24"/>
      <c r="G101" s="24"/>
      <c r="H101" s="24"/>
      <c r="I101" s="24"/>
      <c r="J101" s="24"/>
      <c r="L101" s="24"/>
    </row>
    <row r="102" spans="2:12" ht="15" x14ac:dyDescent="0.25">
      <c r="B102" s="24"/>
      <c r="C102" s="24"/>
      <c r="D102" s="24"/>
      <c r="E102" s="24"/>
      <c r="F102" s="24"/>
      <c r="G102" s="24"/>
      <c r="H102" s="24"/>
      <c r="I102" s="24"/>
      <c r="J102" s="24"/>
      <c r="L102" s="24"/>
    </row>
    <row r="103" spans="2:12" ht="15" x14ac:dyDescent="0.25">
      <c r="B103" s="24"/>
      <c r="C103" s="24"/>
      <c r="D103" s="24"/>
      <c r="E103" s="24"/>
      <c r="F103" s="24"/>
      <c r="G103" s="24"/>
      <c r="H103" s="24"/>
      <c r="I103" s="24"/>
      <c r="J103" s="24"/>
      <c r="L103" s="24"/>
    </row>
  </sheetData>
  <mergeCells count="8">
    <mergeCell ref="B1:L1"/>
    <mergeCell ref="H5:L5"/>
    <mergeCell ref="B5:B6"/>
    <mergeCell ref="C5:C6"/>
    <mergeCell ref="D5:D6"/>
    <mergeCell ref="G5:G6"/>
    <mergeCell ref="E5:E6"/>
    <mergeCell ref="F5:F6"/>
  </mergeCells>
  <phoneticPr fontId="0" type="noConversion"/>
  <conditionalFormatting sqref="G30">
    <cfRule type="expression" dxfId="10" priority="1" stopIfTrue="1">
      <formula>$H30-(#REF!+#REF!+#REF!+#REF!)&lt;&gt;0</formula>
    </cfRule>
  </conditionalFormatting>
  <pageMargins left="0.78740157480314965" right="0.78740157480314965" top="1.1811023622047245" bottom="0.39370078740157483" header="0.51181102362204722" footer="0.51181102362204722"/>
  <pageSetup paperSize="9" scale="68" orientation="landscape" horizontalDpi="4294967293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Лист27">
    <tabColor rgb="FF00B0F0"/>
    <pageSetUpPr fitToPage="1"/>
  </sheetPr>
  <dimension ref="B1:N296"/>
  <sheetViews>
    <sheetView zoomScale="75" zoomScaleNormal="75" workbookViewId="0">
      <selection activeCell="B1" sqref="B1:L35"/>
    </sheetView>
  </sheetViews>
  <sheetFormatPr defaultColWidth="29.109375" defaultRowHeight="13.2" x14ac:dyDescent="0.25"/>
  <cols>
    <col min="1" max="1" width="2.5546875" customWidth="1"/>
    <col min="2" max="2" width="59.44140625" customWidth="1"/>
    <col min="3" max="3" width="14.44140625" style="2" customWidth="1"/>
    <col min="4" max="4" width="21.109375" style="2" customWidth="1"/>
    <col min="5" max="5" width="0.109375" style="2" customWidth="1"/>
    <col min="6" max="6" width="2.5546875" customWidth="1"/>
    <col min="7" max="7" width="21.88671875" customWidth="1"/>
    <col min="8" max="8" width="19.44140625" customWidth="1"/>
    <col min="9" max="9" width="16.6640625" customWidth="1"/>
    <col min="10" max="10" width="16.109375" customWidth="1"/>
    <col min="11" max="11" width="16.88671875" customWidth="1"/>
    <col min="12" max="12" width="24.44140625" customWidth="1"/>
    <col min="13" max="13" width="10.6640625" customWidth="1"/>
    <col min="14" max="14" width="10.109375" customWidth="1"/>
    <col min="15" max="15" width="12.109375" customWidth="1"/>
    <col min="16" max="16" width="9.88671875" bestFit="1" customWidth="1"/>
    <col min="17" max="17" width="8.33203125" bestFit="1" customWidth="1"/>
    <col min="18" max="18" width="12.5546875" customWidth="1"/>
  </cols>
  <sheetData>
    <row r="1" spans="2:14" ht="66.75" customHeight="1" x14ac:dyDescent="0.3">
      <c r="B1" s="1109" t="s">
        <v>855</v>
      </c>
      <c r="C1" s="1109"/>
      <c r="D1" s="1109"/>
      <c r="E1" s="1109"/>
      <c r="F1" s="1109"/>
      <c r="G1" s="1109"/>
      <c r="H1" s="1109"/>
      <c r="I1" s="1109"/>
      <c r="J1" s="1109"/>
      <c r="K1" s="1109"/>
      <c r="L1" s="1109"/>
      <c r="M1" s="9"/>
      <c r="N1" s="9"/>
    </row>
    <row r="2" spans="2:14" ht="18" x14ac:dyDescent="0.35">
      <c r="B2" s="430"/>
      <c r="C2" s="430"/>
      <c r="D2" s="430"/>
      <c r="E2" s="430"/>
      <c r="F2" s="430"/>
      <c r="G2" s="749"/>
      <c r="H2" s="350"/>
      <c r="I2" s="1204"/>
      <c r="J2" s="1204"/>
      <c r="K2" s="430"/>
      <c r="L2" s="350"/>
      <c r="M2" s="9"/>
      <c r="N2" s="9"/>
    </row>
    <row r="3" spans="2:14" ht="18" x14ac:dyDescent="0.35">
      <c r="B3" s="412" t="s">
        <v>100</v>
      </c>
      <c r="C3" s="502"/>
      <c r="D3" s="502"/>
      <c r="E3" s="502"/>
      <c r="F3" s="502"/>
      <c r="G3" s="412"/>
      <c r="H3" s="504">
        <v>0.6749272351465051</v>
      </c>
      <c r="I3" s="504">
        <v>0.27428357430830641</v>
      </c>
      <c r="J3" s="504">
        <v>5.0789190545188663E-2</v>
      </c>
      <c r="K3" s="564">
        <v>0</v>
      </c>
      <c r="L3" s="564">
        <v>0</v>
      </c>
      <c r="M3" s="9"/>
      <c r="N3" s="9"/>
    </row>
    <row r="4" spans="2:14" ht="18.600000000000001" thickBot="1" x14ac:dyDescent="0.4">
      <c r="B4" s="412" t="s">
        <v>53</v>
      </c>
      <c r="C4" s="502"/>
      <c r="D4" s="502"/>
      <c r="E4" s="502"/>
      <c r="F4" s="502"/>
      <c r="G4" s="412"/>
      <c r="H4" s="504">
        <v>0.67493261097327351</v>
      </c>
      <c r="I4" s="504">
        <v>0.27428162352770535</v>
      </c>
      <c r="J4" s="504">
        <v>5.0785765499021161E-2</v>
      </c>
      <c r="K4" s="564">
        <v>0</v>
      </c>
      <c r="L4" s="564">
        <v>0</v>
      </c>
    </row>
    <row r="5" spans="2:14" s="4" customFormat="1" ht="18.75" customHeight="1" thickBot="1" x14ac:dyDescent="0.3">
      <c r="B5" s="1126" t="s">
        <v>77</v>
      </c>
      <c r="C5" s="1118" t="s">
        <v>111</v>
      </c>
      <c r="D5" s="1116" t="s">
        <v>857</v>
      </c>
      <c r="E5" s="1080" t="s">
        <v>819</v>
      </c>
      <c r="F5" s="1116" t="s">
        <v>35</v>
      </c>
      <c r="G5" s="1118" t="s">
        <v>879</v>
      </c>
      <c r="H5" s="1131" t="s">
        <v>58</v>
      </c>
      <c r="I5" s="1132"/>
      <c r="J5" s="1132"/>
      <c r="K5" s="1132"/>
      <c r="L5" s="1133"/>
      <c r="M5" s="54"/>
    </row>
    <row r="6" spans="2:14" s="4" customFormat="1" ht="114" customHeight="1" thickBot="1" x14ac:dyDescent="0.3">
      <c r="B6" s="1205"/>
      <c r="C6" s="1119"/>
      <c r="D6" s="1117"/>
      <c r="E6" s="1080"/>
      <c r="F6" s="1117"/>
      <c r="G6" s="1119"/>
      <c r="H6" s="696" t="s">
        <v>59</v>
      </c>
      <c r="I6" s="696" t="s">
        <v>61</v>
      </c>
      <c r="J6" s="505" t="s">
        <v>60</v>
      </c>
      <c r="K6" s="505" t="s">
        <v>390</v>
      </c>
      <c r="L6" s="505" t="s">
        <v>592</v>
      </c>
      <c r="M6" s="11"/>
    </row>
    <row r="7" spans="2:14" ht="36" thickBot="1" x14ac:dyDescent="0.4">
      <c r="B7" s="727" t="s">
        <v>38</v>
      </c>
      <c r="C7" s="750"/>
      <c r="D7" s="751"/>
      <c r="E7" s="350"/>
      <c r="F7" s="752"/>
      <c r="G7" s="753"/>
      <c r="H7" s="754"/>
      <c r="I7" s="753"/>
      <c r="J7" s="755"/>
      <c r="K7" s="753"/>
      <c r="L7" s="756"/>
      <c r="M7" s="13"/>
    </row>
    <row r="8" spans="2:14" s="4" customFormat="1" ht="36" x14ac:dyDescent="0.35">
      <c r="B8" s="757" t="s">
        <v>384</v>
      </c>
      <c r="C8" s="709" t="s">
        <v>107</v>
      </c>
      <c r="D8" s="709">
        <v>563.70000000000005</v>
      </c>
      <c r="E8" s="350">
        <v>563.70000000000005</v>
      </c>
      <c r="F8" s="758"/>
      <c r="G8" s="713">
        <v>141.99100000000001</v>
      </c>
      <c r="H8" s="713">
        <v>95.833593045687408</v>
      </c>
      <c r="I8" s="713">
        <v>38.945798999610737</v>
      </c>
      <c r="J8" s="713">
        <v>7.2116079547018845</v>
      </c>
      <c r="K8" s="759">
        <v>0</v>
      </c>
      <c r="L8" s="759">
        <v>0</v>
      </c>
      <c r="M8" s="13"/>
    </row>
    <row r="9" spans="2:14" ht="18" x14ac:dyDescent="0.35">
      <c r="B9" s="573" t="s">
        <v>597</v>
      </c>
      <c r="C9" s="716" t="s">
        <v>581</v>
      </c>
      <c r="D9" s="716">
        <v>1.75</v>
      </c>
      <c r="E9" s="350">
        <v>1.75</v>
      </c>
      <c r="F9" s="422"/>
      <c r="G9" s="760">
        <v>4.5917199999999996</v>
      </c>
      <c r="H9" s="760">
        <v>4.5917199999999996</v>
      </c>
      <c r="I9" s="760">
        <v>4.5917199999999996</v>
      </c>
      <c r="J9" s="760">
        <v>4.5917199999999996</v>
      </c>
      <c r="K9" s="760">
        <v>4.5917199999999996</v>
      </c>
      <c r="L9" s="760">
        <v>4.5917199999999996</v>
      </c>
      <c r="M9" s="13"/>
    </row>
    <row r="10" spans="2:14" s="1" customFormat="1" ht="36" thickBot="1" x14ac:dyDescent="0.4">
      <c r="B10" s="761" t="s">
        <v>39</v>
      </c>
      <c r="C10" s="762" t="s">
        <v>104</v>
      </c>
      <c r="D10" s="763">
        <v>986.47500000000014</v>
      </c>
      <c r="E10" s="350">
        <v>986.47500000000014</v>
      </c>
      <c r="F10" s="764">
        <v>0</v>
      </c>
      <c r="G10" s="495">
        <v>651.98291452000001</v>
      </c>
      <c r="H10" s="764">
        <v>440.04102585974374</v>
      </c>
      <c r="I10" s="764">
        <v>178.82820418249258</v>
      </c>
      <c r="J10" s="764">
        <v>33.113684477763734</v>
      </c>
      <c r="K10" s="764">
        <v>0</v>
      </c>
      <c r="L10" s="764">
        <v>0</v>
      </c>
      <c r="M10" s="13"/>
    </row>
    <row r="11" spans="2:14" s="4" customFormat="1" ht="36" thickBot="1" x14ac:dyDescent="0.4">
      <c r="B11" s="727" t="s">
        <v>40</v>
      </c>
      <c r="C11" s="750"/>
      <c r="D11" s="751"/>
      <c r="E11" s="350"/>
      <c r="F11" s="752"/>
      <c r="G11" s="765"/>
      <c r="H11" s="752"/>
      <c r="I11" s="765"/>
      <c r="J11" s="766"/>
      <c r="K11" s="765"/>
      <c r="L11" s="765"/>
      <c r="M11" s="13"/>
    </row>
    <row r="12" spans="2:14" s="4" customFormat="1" ht="36" x14ac:dyDescent="0.35">
      <c r="B12" s="767" t="s">
        <v>681</v>
      </c>
      <c r="C12" s="709" t="s">
        <v>107</v>
      </c>
      <c r="D12" s="768">
        <v>6.32</v>
      </c>
      <c r="E12" s="350">
        <v>6.32</v>
      </c>
      <c r="F12" s="769"/>
      <c r="G12" s="713">
        <v>3.7919999999999998</v>
      </c>
      <c r="H12" s="713">
        <v>2.559344460810653</v>
      </c>
      <c r="I12" s="713">
        <v>1.0400759164170585</v>
      </c>
      <c r="J12" s="713">
        <v>0.19257962277228824</v>
      </c>
      <c r="K12" s="759">
        <v>0</v>
      </c>
      <c r="L12" s="759">
        <v>0</v>
      </c>
      <c r="M12" s="13"/>
    </row>
    <row r="13" spans="2:14" s="4" customFormat="1" ht="18" x14ac:dyDescent="0.35">
      <c r="B13" s="573" t="s">
        <v>597</v>
      </c>
      <c r="C13" s="716" t="s">
        <v>581</v>
      </c>
      <c r="D13" s="770">
        <v>1.75</v>
      </c>
      <c r="E13" s="350">
        <v>1.75</v>
      </c>
      <c r="F13" s="441"/>
      <c r="G13" s="760">
        <v>4.5917199999999996</v>
      </c>
      <c r="H13" s="771">
        <v>4.5917199999999996</v>
      </c>
      <c r="I13" s="771">
        <v>4.5917199999999996</v>
      </c>
      <c r="J13" s="760">
        <v>4.5917199999999996</v>
      </c>
      <c r="K13" s="760">
        <v>4.5917199999999996</v>
      </c>
      <c r="L13" s="760">
        <v>4.5917199999999996</v>
      </c>
      <c r="M13" s="13"/>
    </row>
    <row r="14" spans="2:14" s="1" customFormat="1" ht="36" thickBot="1" x14ac:dyDescent="0.4">
      <c r="B14" s="772" t="s">
        <v>41</v>
      </c>
      <c r="C14" s="762" t="s">
        <v>104</v>
      </c>
      <c r="D14" s="763">
        <v>11.06</v>
      </c>
      <c r="E14" s="350">
        <v>11.06</v>
      </c>
      <c r="F14" s="764">
        <v>0</v>
      </c>
      <c r="G14" s="764">
        <v>17.411802239999997</v>
      </c>
      <c r="H14" s="764">
        <v>11.75179314759349</v>
      </c>
      <c r="I14" s="764">
        <v>4.775737386930536</v>
      </c>
      <c r="J14" s="764">
        <v>0.88427170547597123</v>
      </c>
      <c r="K14" s="764">
        <v>0</v>
      </c>
      <c r="L14" s="764">
        <v>0</v>
      </c>
      <c r="M14" s="13"/>
    </row>
    <row r="15" spans="2:14" s="4" customFormat="1" ht="36" thickBot="1" x14ac:dyDescent="0.4">
      <c r="B15" s="773" t="s">
        <v>42</v>
      </c>
      <c r="C15" s="750"/>
      <c r="D15" s="750"/>
      <c r="E15" s="350"/>
      <c r="F15" s="765"/>
      <c r="G15" s="765"/>
      <c r="H15" s="765"/>
      <c r="I15" s="765"/>
      <c r="J15" s="765"/>
      <c r="K15" s="765"/>
      <c r="L15" s="765"/>
      <c r="M15" s="13"/>
    </row>
    <row r="16" spans="2:14" s="4" customFormat="1" ht="36" x14ac:dyDescent="0.35">
      <c r="B16" s="774" t="s">
        <v>682</v>
      </c>
      <c r="C16" s="775" t="s">
        <v>107</v>
      </c>
      <c r="D16" s="776">
        <v>3.59</v>
      </c>
      <c r="E16" s="350">
        <v>3.59</v>
      </c>
      <c r="F16" s="777"/>
      <c r="G16" s="713">
        <v>2.5280000000000005</v>
      </c>
      <c r="H16" s="778"/>
      <c r="I16" s="778"/>
      <c r="J16" s="779">
        <v>1.2640000000000002</v>
      </c>
      <c r="K16" s="778"/>
      <c r="L16" s="779">
        <v>1.2640000000000002</v>
      </c>
      <c r="M16" s="13"/>
      <c r="N16" s="14"/>
    </row>
    <row r="17" spans="2:14" s="4" customFormat="1" ht="18" x14ac:dyDescent="0.35">
      <c r="B17" s="573" t="s">
        <v>31</v>
      </c>
      <c r="C17" s="716" t="s">
        <v>581</v>
      </c>
      <c r="D17" s="770">
        <v>1.75</v>
      </c>
      <c r="E17" s="350">
        <v>1.75</v>
      </c>
      <c r="F17" s="441"/>
      <c r="G17" s="760">
        <v>4.5917199999999996</v>
      </c>
      <c r="H17" s="771">
        <v>4.5917199999999996</v>
      </c>
      <c r="I17" s="771">
        <v>4.5917199999999996</v>
      </c>
      <c r="J17" s="760">
        <v>4.5917199999999996</v>
      </c>
      <c r="K17" s="760">
        <v>4.5917199999999996</v>
      </c>
      <c r="L17" s="760">
        <v>4.5917199999999996</v>
      </c>
      <c r="M17" s="13"/>
    </row>
    <row r="18" spans="2:14" s="1" customFormat="1" ht="37.5" customHeight="1" thickBot="1" x14ac:dyDescent="0.4">
      <c r="B18" s="780" t="s">
        <v>34</v>
      </c>
      <c r="C18" s="781" t="s">
        <v>104</v>
      </c>
      <c r="D18" s="782">
        <v>6.2824999999999998</v>
      </c>
      <c r="E18" s="350">
        <v>6.2824999999999998</v>
      </c>
      <c r="F18" s="420">
        <v>0</v>
      </c>
      <c r="G18" s="420">
        <v>11.607868160000001</v>
      </c>
      <c r="H18" s="420">
        <v>0</v>
      </c>
      <c r="I18" s="420">
        <v>0</v>
      </c>
      <c r="J18" s="764">
        <v>5.8039340800000003</v>
      </c>
      <c r="K18" s="420">
        <v>0</v>
      </c>
      <c r="L18" s="420">
        <v>5.8039340800000003</v>
      </c>
      <c r="M18" s="13"/>
    </row>
    <row r="19" spans="2:14" ht="36" thickBot="1" x14ac:dyDescent="0.4">
      <c r="B19" s="783" t="s">
        <v>586</v>
      </c>
      <c r="C19" s="750"/>
      <c r="D19" s="750"/>
      <c r="E19" s="350"/>
      <c r="F19" s="784"/>
      <c r="G19" s="765"/>
      <c r="H19" s="765"/>
      <c r="I19" s="765"/>
      <c r="J19" s="785"/>
      <c r="K19" s="785"/>
      <c r="L19" s="785"/>
    </row>
    <row r="20" spans="2:14" ht="36" x14ac:dyDescent="0.35">
      <c r="B20" s="757" t="s">
        <v>586</v>
      </c>
      <c r="C20" s="709" t="s">
        <v>71</v>
      </c>
      <c r="D20" s="709"/>
      <c r="E20" s="350"/>
      <c r="F20" s="759"/>
      <c r="G20" s="713">
        <v>8.5945418811589498</v>
      </c>
      <c r="H20" s="713">
        <v>41.180653267662336</v>
      </c>
      <c r="I20" s="713">
        <v>16.735399288122728</v>
      </c>
      <c r="J20" s="713">
        <v>3.0989000542149467</v>
      </c>
      <c r="K20" s="713">
        <v>0</v>
      </c>
      <c r="L20" s="713">
        <v>0</v>
      </c>
    </row>
    <row r="21" spans="2:14" ht="36" x14ac:dyDescent="0.35">
      <c r="B21" s="485" t="s">
        <v>346</v>
      </c>
      <c r="C21" s="716" t="s">
        <v>587</v>
      </c>
      <c r="D21" s="716"/>
      <c r="E21" s="350"/>
      <c r="F21" s="424"/>
      <c r="G21" s="760">
        <v>0.10145999999999999</v>
      </c>
      <c r="H21" s="760">
        <v>0.10145999999999999</v>
      </c>
      <c r="I21" s="760">
        <v>0.10145999999999999</v>
      </c>
      <c r="J21" s="760">
        <v>0.10145999999999999</v>
      </c>
      <c r="K21" s="786">
        <v>0.10145999999999999</v>
      </c>
      <c r="L21" s="786">
        <v>0.10145999999999999</v>
      </c>
    </row>
    <row r="22" spans="2:14" ht="36" thickBot="1" x14ac:dyDescent="0.4">
      <c r="B22" s="761" t="s">
        <v>588</v>
      </c>
      <c r="C22" s="762" t="s">
        <v>583</v>
      </c>
      <c r="D22" s="764">
        <v>0</v>
      </c>
      <c r="E22" s="350">
        <v>0</v>
      </c>
      <c r="F22" s="764">
        <v>0</v>
      </c>
      <c r="G22" s="764">
        <v>0.87200221926238697</v>
      </c>
      <c r="H22" s="764">
        <v>4.1781890805370203</v>
      </c>
      <c r="I22" s="764">
        <v>1.697973611772932</v>
      </c>
      <c r="J22" s="764">
        <v>0.31441439950064848</v>
      </c>
      <c r="K22" s="787">
        <v>0</v>
      </c>
      <c r="L22" s="787">
        <v>0</v>
      </c>
      <c r="N22" s="3"/>
    </row>
    <row r="23" spans="2:14" ht="36" thickBot="1" x14ac:dyDescent="0.4">
      <c r="B23" s="783" t="s">
        <v>589</v>
      </c>
      <c r="C23" s="750"/>
      <c r="D23" s="750"/>
      <c r="E23" s="350"/>
      <c r="F23" s="784"/>
      <c r="G23" s="788"/>
      <c r="H23" s="765"/>
      <c r="I23" s="765"/>
      <c r="J23" s="785"/>
      <c r="K23" s="785"/>
      <c r="L23" s="785"/>
      <c r="N23" s="3"/>
    </row>
    <row r="24" spans="2:14" ht="36" x14ac:dyDescent="0.35">
      <c r="B24" s="757" t="s">
        <v>683</v>
      </c>
      <c r="C24" s="709" t="s">
        <v>71</v>
      </c>
      <c r="D24" s="709"/>
      <c r="E24" s="350"/>
      <c r="F24" s="759"/>
      <c r="G24" s="713">
        <v>0.22952513056006882</v>
      </c>
      <c r="H24" s="713">
        <v>1.0997759082549456</v>
      </c>
      <c r="I24" s="713">
        <v>0.44693102204357421</v>
      </c>
      <c r="J24" s="713">
        <v>8.2753389701479982E-2</v>
      </c>
      <c r="K24" s="713">
        <v>0</v>
      </c>
      <c r="L24" s="713">
        <v>0</v>
      </c>
      <c r="N24" s="3"/>
    </row>
    <row r="25" spans="2:14" ht="36" x14ac:dyDescent="0.35">
      <c r="B25" s="485" t="s">
        <v>346</v>
      </c>
      <c r="C25" s="716" t="s">
        <v>587</v>
      </c>
      <c r="D25" s="716"/>
      <c r="E25" s="350"/>
      <c r="F25" s="424"/>
      <c r="G25" s="760">
        <v>0.10145999999999999</v>
      </c>
      <c r="H25" s="760">
        <v>0.10145999999999999</v>
      </c>
      <c r="I25" s="760">
        <v>0.10145999999999999</v>
      </c>
      <c r="J25" s="760">
        <v>0.10145999999999999</v>
      </c>
      <c r="K25" s="786">
        <v>0.10145999999999999</v>
      </c>
      <c r="L25" s="786">
        <v>0.10145999999999999</v>
      </c>
    </row>
    <row r="26" spans="2:14" ht="36" thickBot="1" x14ac:dyDescent="0.4">
      <c r="B26" s="761" t="s">
        <v>590</v>
      </c>
      <c r="C26" s="762" t="s">
        <v>583</v>
      </c>
      <c r="D26" s="764">
        <v>0</v>
      </c>
      <c r="E26" s="350">
        <v>0</v>
      </c>
      <c r="F26" s="764">
        <v>0</v>
      </c>
      <c r="G26" s="764">
        <v>2.3287619746624581E-2</v>
      </c>
      <c r="H26" s="764">
        <v>0.11158326365154678</v>
      </c>
      <c r="I26" s="764">
        <v>4.534562149654104E-2</v>
      </c>
      <c r="J26" s="764">
        <v>8.3961589191121587E-3</v>
      </c>
      <c r="K26" s="787">
        <v>0</v>
      </c>
      <c r="L26" s="787">
        <v>0</v>
      </c>
    </row>
    <row r="27" spans="2:14" ht="36" thickBot="1" x14ac:dyDescent="0.4">
      <c r="B27" s="783" t="s">
        <v>526</v>
      </c>
      <c r="C27" s="750"/>
      <c r="D27" s="750"/>
      <c r="E27" s="350"/>
      <c r="F27" s="784"/>
      <c r="G27" s="765"/>
      <c r="H27" s="765"/>
      <c r="I27" s="765"/>
      <c r="J27" s="785"/>
      <c r="K27" s="785"/>
      <c r="L27" s="785"/>
    </row>
    <row r="28" spans="2:14" ht="36" x14ac:dyDescent="0.35">
      <c r="B28" s="757" t="s">
        <v>684</v>
      </c>
      <c r="C28" s="709" t="s">
        <v>71</v>
      </c>
      <c r="D28" s="709"/>
      <c r="E28" s="350"/>
      <c r="F28" s="789"/>
      <c r="G28" s="713">
        <v>0.15301675370671258</v>
      </c>
      <c r="H28" s="713">
        <v>0</v>
      </c>
      <c r="I28" s="713">
        <v>0</v>
      </c>
      <c r="J28" s="713">
        <v>0.5431534400000001</v>
      </c>
      <c r="K28" s="713">
        <v>0</v>
      </c>
      <c r="L28" s="713">
        <v>0.5431534400000001</v>
      </c>
    </row>
    <row r="29" spans="2:14" ht="36" x14ac:dyDescent="0.35">
      <c r="B29" s="485" t="s">
        <v>346</v>
      </c>
      <c r="C29" s="775" t="s">
        <v>587</v>
      </c>
      <c r="D29" s="775"/>
      <c r="E29" s="350"/>
      <c r="F29" s="790"/>
      <c r="G29" s="791">
        <v>0.10145999999999999</v>
      </c>
      <c r="H29" s="791">
        <v>0.10145999999999999</v>
      </c>
      <c r="I29" s="791">
        <v>0.10145999999999999</v>
      </c>
      <c r="J29" s="791">
        <v>0.10145999999999999</v>
      </c>
      <c r="K29" s="688">
        <v>0.10145999999999999</v>
      </c>
      <c r="L29" s="688">
        <v>0.10145999999999999</v>
      </c>
    </row>
    <row r="30" spans="2:14" ht="36" thickBot="1" x14ac:dyDescent="0.4">
      <c r="B30" s="761" t="s">
        <v>591</v>
      </c>
      <c r="C30" s="762" t="s">
        <v>583</v>
      </c>
      <c r="D30" s="764">
        <v>0</v>
      </c>
      <c r="E30" s="350">
        <v>0</v>
      </c>
      <c r="F30" s="764">
        <v>0</v>
      </c>
      <c r="G30" s="764">
        <v>1.5525079831083057E-2</v>
      </c>
      <c r="H30" s="764">
        <v>0</v>
      </c>
      <c r="I30" s="764">
        <v>0</v>
      </c>
      <c r="J30" s="764">
        <v>5.5108348022400007E-2</v>
      </c>
      <c r="K30" s="787">
        <v>0</v>
      </c>
      <c r="L30" s="787">
        <v>5.5108348022400007E-2</v>
      </c>
    </row>
    <row r="31" spans="2:14" ht="18" x14ac:dyDescent="0.35">
      <c r="B31" s="792"/>
      <c r="C31" s="793"/>
      <c r="D31" s="793"/>
      <c r="E31" s="350">
        <v>1986.5</v>
      </c>
      <c r="F31" s="794"/>
      <c r="G31" s="495"/>
      <c r="H31" s="495"/>
      <c r="I31" s="495"/>
      <c r="J31" s="495"/>
      <c r="K31" s="495"/>
      <c r="L31" s="350"/>
    </row>
    <row r="32" spans="2:14" ht="18" x14ac:dyDescent="0.35">
      <c r="B32" s="350"/>
      <c r="C32" s="432"/>
      <c r="D32" s="432"/>
      <c r="E32" s="432"/>
      <c r="F32" s="350"/>
      <c r="G32" s="432"/>
      <c r="H32" s="432"/>
      <c r="I32" s="432"/>
      <c r="J32" s="432"/>
      <c r="K32" s="432"/>
      <c r="L32" s="350"/>
    </row>
    <row r="33" spans="2:12" ht="24" customHeight="1" x14ac:dyDescent="0.35">
      <c r="B33" s="350" t="s">
        <v>102</v>
      </c>
      <c r="C33" s="350"/>
      <c r="D33" s="795"/>
      <c r="E33" s="350"/>
      <c r="F33" s="350"/>
      <c r="G33" s="350"/>
      <c r="H33" s="350"/>
      <c r="I33" s="350"/>
      <c r="J33" s="350"/>
      <c r="K33" s="350" t="s">
        <v>732</v>
      </c>
      <c r="L33" s="350"/>
    </row>
    <row r="34" spans="2:12" ht="24" customHeight="1" x14ac:dyDescent="0.35">
      <c r="B34" s="492" t="s">
        <v>536</v>
      </c>
      <c r="C34" s="492"/>
      <c r="D34" s="796"/>
      <c r="E34" s="796"/>
      <c r="F34" s="797"/>
      <c r="G34" s="350"/>
      <c r="H34" s="350"/>
      <c r="I34" s="350"/>
      <c r="J34" s="350"/>
      <c r="K34" s="350" t="s">
        <v>731</v>
      </c>
      <c r="L34" s="350"/>
    </row>
    <row r="35" spans="2:12" ht="24" customHeight="1" x14ac:dyDescent="0.35">
      <c r="B35" s="350" t="s">
        <v>354</v>
      </c>
      <c r="C35" s="350"/>
      <c r="D35" s="350"/>
      <c r="E35" s="350"/>
      <c r="F35" s="350"/>
      <c r="G35" s="492"/>
      <c r="H35" s="350"/>
      <c r="I35" s="350"/>
      <c r="J35" s="350"/>
      <c r="K35" s="492" t="s">
        <v>743</v>
      </c>
      <c r="L35" s="350"/>
    </row>
    <row r="36" spans="2:12" x14ac:dyDescent="0.25">
      <c r="G36" s="5"/>
      <c r="H36" s="5"/>
      <c r="I36" s="5"/>
      <c r="J36" s="5"/>
      <c r="K36" s="5"/>
    </row>
    <row r="37" spans="2:12" x14ac:dyDescent="0.25">
      <c r="G37" s="7"/>
      <c r="H37" s="7"/>
      <c r="I37" s="7"/>
      <c r="J37" s="7"/>
      <c r="K37" s="7"/>
    </row>
    <row r="38" spans="2:12" x14ac:dyDescent="0.25">
      <c r="G38" s="7"/>
      <c r="H38" s="7"/>
      <c r="I38" s="7"/>
      <c r="J38" s="7"/>
      <c r="K38" s="7"/>
    </row>
    <row r="39" spans="2:12" x14ac:dyDescent="0.25">
      <c r="G39" s="5"/>
      <c r="H39" s="5"/>
      <c r="I39" s="5"/>
      <c r="J39" s="5"/>
      <c r="K39" s="5"/>
    </row>
    <row r="40" spans="2:12" x14ac:dyDescent="0.25">
      <c r="G40" s="3"/>
      <c r="H40" s="3"/>
      <c r="I40" s="3"/>
      <c r="J40" s="3"/>
      <c r="K40" s="3"/>
    </row>
    <row r="41" spans="2:12" x14ac:dyDescent="0.25">
      <c r="G41" s="5"/>
      <c r="H41" s="5"/>
      <c r="I41" s="5"/>
      <c r="J41" s="5"/>
      <c r="K41" s="5"/>
    </row>
    <row r="42" spans="2:12" x14ac:dyDescent="0.25">
      <c r="G42" s="3"/>
      <c r="H42" s="3"/>
      <c r="I42" s="3"/>
      <c r="J42" s="3"/>
      <c r="K42" s="3"/>
    </row>
    <row r="43" spans="2:12" x14ac:dyDescent="0.25">
      <c r="G43" s="3"/>
      <c r="H43" s="3"/>
      <c r="I43" s="3"/>
      <c r="J43" s="3"/>
      <c r="K43" s="3"/>
    </row>
    <row r="44" spans="2:12" x14ac:dyDescent="0.25">
      <c r="G44" s="3"/>
      <c r="H44" s="3"/>
      <c r="I44" s="3"/>
      <c r="J44" s="3"/>
      <c r="K44" s="3"/>
    </row>
    <row r="45" spans="2:12" x14ac:dyDescent="0.25">
      <c r="G45" s="3"/>
      <c r="H45" s="3"/>
      <c r="I45" s="3"/>
      <c r="J45" s="3"/>
      <c r="K45" s="3"/>
    </row>
    <row r="46" spans="2:12" x14ac:dyDescent="0.25">
      <c r="G46" s="3"/>
      <c r="H46" s="3"/>
      <c r="I46" s="3"/>
      <c r="J46" s="3"/>
      <c r="K46" s="3"/>
    </row>
    <row r="47" spans="2:12" x14ac:dyDescent="0.25">
      <c r="G47" s="5"/>
      <c r="H47" s="5"/>
      <c r="I47" s="5"/>
      <c r="J47" s="5"/>
      <c r="K47" s="5"/>
    </row>
    <row r="48" spans="2:12" x14ac:dyDescent="0.25">
      <c r="G48" s="7"/>
      <c r="H48" s="7"/>
      <c r="I48" s="7"/>
      <c r="J48" s="7"/>
      <c r="K48" s="7"/>
    </row>
    <row r="49" spans="2:11" x14ac:dyDescent="0.25">
      <c r="G49" s="7"/>
      <c r="H49" s="7"/>
      <c r="I49" s="7"/>
      <c r="J49" s="7"/>
      <c r="K49" s="7"/>
    </row>
    <row r="50" spans="2:11" x14ac:dyDescent="0.25">
      <c r="G50" s="5"/>
      <c r="H50" s="5"/>
      <c r="I50" s="5"/>
      <c r="J50" s="5"/>
      <c r="K50" s="5"/>
    </row>
    <row r="51" spans="2:11" x14ac:dyDescent="0.25">
      <c r="G51" s="3"/>
      <c r="H51" s="3"/>
      <c r="I51" s="3"/>
      <c r="J51" s="3"/>
      <c r="K51" s="3"/>
    </row>
    <row r="52" spans="2:11" x14ac:dyDescent="0.25">
      <c r="G52" s="5"/>
      <c r="H52" s="5"/>
      <c r="I52" s="5"/>
      <c r="J52" s="5"/>
      <c r="K52" s="5"/>
    </row>
    <row r="53" spans="2:11" x14ac:dyDescent="0.25">
      <c r="G53" s="3"/>
      <c r="H53" s="3"/>
      <c r="I53" s="3"/>
      <c r="J53" s="3"/>
      <c r="K53" s="3"/>
    </row>
    <row r="54" spans="2:11" x14ac:dyDescent="0.25">
      <c r="B54" s="19"/>
      <c r="C54" s="8"/>
      <c r="D54" s="8"/>
      <c r="E54" s="8"/>
      <c r="F54" s="4"/>
      <c r="G54" s="8"/>
      <c r="H54" s="8"/>
      <c r="I54" s="8"/>
      <c r="J54" s="8"/>
      <c r="K54" s="8"/>
    </row>
    <row r="55" spans="2:11" x14ac:dyDescent="0.25">
      <c r="B55" s="21"/>
      <c r="C55" s="8"/>
      <c r="D55" s="8"/>
      <c r="E55" s="8"/>
      <c r="F55" s="4"/>
      <c r="G55" s="8"/>
      <c r="H55" s="8"/>
      <c r="I55" s="8"/>
      <c r="J55" s="8"/>
      <c r="K55" s="8"/>
    </row>
    <row r="56" spans="2:11" x14ac:dyDescent="0.25">
      <c r="B56" s="21"/>
      <c r="C56" s="8"/>
      <c r="D56" s="8"/>
      <c r="E56" s="8"/>
      <c r="F56" s="4"/>
      <c r="G56" s="8"/>
      <c r="H56" s="8"/>
      <c r="I56" s="8"/>
      <c r="J56" s="8"/>
      <c r="K56" s="8"/>
    </row>
    <row r="57" spans="2:11" x14ac:dyDescent="0.25">
      <c r="C57" s="8"/>
      <c r="D57" s="8"/>
      <c r="E57" s="8"/>
      <c r="F57" s="4"/>
      <c r="G57" s="8"/>
      <c r="H57" s="8"/>
      <c r="I57" s="8"/>
      <c r="J57" s="8"/>
      <c r="K57" s="8"/>
    </row>
    <row r="58" spans="2:11" x14ac:dyDescent="0.25">
      <c r="G58" s="5"/>
      <c r="H58" s="5"/>
      <c r="I58" s="5"/>
      <c r="J58" s="5"/>
      <c r="K58" s="5"/>
    </row>
    <row r="59" spans="2:11" x14ac:dyDescent="0.25">
      <c r="G59" s="7"/>
      <c r="H59" s="7"/>
      <c r="I59" s="7"/>
      <c r="J59" s="7"/>
      <c r="K59" s="7"/>
    </row>
    <row r="60" spans="2:11" x14ac:dyDescent="0.25">
      <c r="G60" s="7"/>
      <c r="H60" s="7"/>
      <c r="I60" s="7"/>
      <c r="J60" s="7"/>
      <c r="K60" s="7"/>
    </row>
    <row r="61" spans="2:11" x14ac:dyDescent="0.25">
      <c r="G61" s="5"/>
      <c r="H61" s="5"/>
      <c r="I61" s="5"/>
      <c r="J61" s="5"/>
      <c r="K61" s="5"/>
    </row>
    <row r="62" spans="2:11" x14ac:dyDescent="0.25">
      <c r="G62" s="3"/>
      <c r="H62" s="3"/>
      <c r="I62" s="3"/>
      <c r="J62" s="3"/>
      <c r="K62" s="3"/>
    </row>
    <row r="63" spans="2:11" x14ac:dyDescent="0.25">
      <c r="G63" s="5"/>
      <c r="H63" s="5"/>
      <c r="I63" s="5"/>
      <c r="J63" s="5"/>
      <c r="K63" s="5"/>
    </row>
    <row r="64" spans="2:11" x14ac:dyDescent="0.25">
      <c r="G64" s="3"/>
      <c r="H64" s="3"/>
      <c r="I64" s="3"/>
      <c r="J64" s="3"/>
      <c r="K64" s="3"/>
    </row>
    <row r="65" spans="7:11" x14ac:dyDescent="0.25">
      <c r="G65" s="3"/>
      <c r="H65" s="3"/>
      <c r="I65" s="3"/>
      <c r="J65" s="3"/>
      <c r="K65" s="3"/>
    </row>
    <row r="66" spans="7:11" x14ac:dyDescent="0.25">
      <c r="G66" s="3"/>
      <c r="H66" s="3"/>
      <c r="I66" s="3"/>
      <c r="J66" s="3"/>
      <c r="K66" s="3"/>
    </row>
    <row r="67" spans="7:11" x14ac:dyDescent="0.25">
      <c r="G67" s="3"/>
      <c r="H67" s="3"/>
      <c r="I67" s="3"/>
      <c r="J67" s="3"/>
      <c r="K67" s="3"/>
    </row>
    <row r="68" spans="7:11" x14ac:dyDescent="0.25">
      <c r="G68" s="3"/>
      <c r="H68" s="3"/>
      <c r="I68" s="3"/>
      <c r="J68" s="3"/>
      <c r="K68" s="3"/>
    </row>
    <row r="69" spans="7:11" x14ac:dyDescent="0.25">
      <c r="G69" s="5"/>
      <c r="H69" s="5"/>
      <c r="I69" s="5"/>
      <c r="J69" s="5"/>
      <c r="K69" s="5"/>
    </row>
    <row r="70" spans="7:11" x14ac:dyDescent="0.25">
      <c r="G70" s="7"/>
      <c r="H70" s="7"/>
      <c r="I70" s="7"/>
      <c r="J70" s="7"/>
      <c r="K70" s="7"/>
    </row>
    <row r="71" spans="7:11" x14ac:dyDescent="0.25">
      <c r="G71" s="7"/>
      <c r="H71" s="7"/>
      <c r="I71" s="7"/>
      <c r="J71" s="7"/>
      <c r="K71" s="7"/>
    </row>
    <row r="72" spans="7:11" x14ac:dyDescent="0.25">
      <c r="G72" s="5"/>
      <c r="H72" s="5"/>
      <c r="I72" s="5"/>
      <c r="J72" s="5"/>
      <c r="K72" s="5"/>
    </row>
    <row r="73" spans="7:11" x14ac:dyDescent="0.25">
      <c r="G73" s="3"/>
      <c r="H73" s="3"/>
      <c r="I73" s="3"/>
      <c r="J73" s="3"/>
      <c r="K73" s="3"/>
    </row>
    <row r="74" spans="7:11" x14ac:dyDescent="0.25">
      <c r="G74" s="5"/>
      <c r="H74" s="5"/>
      <c r="I74" s="5"/>
      <c r="J74" s="5"/>
      <c r="K74" s="5"/>
    </row>
    <row r="75" spans="7:11" x14ac:dyDescent="0.25">
      <c r="G75" s="3"/>
      <c r="H75" s="3"/>
      <c r="I75" s="3"/>
      <c r="J75" s="3"/>
      <c r="K75" s="3"/>
    </row>
    <row r="76" spans="7:11" x14ac:dyDescent="0.25">
      <c r="G76" s="3"/>
      <c r="H76" s="3"/>
      <c r="I76" s="3"/>
      <c r="J76" s="3"/>
      <c r="K76" s="3"/>
    </row>
    <row r="77" spans="7:11" x14ac:dyDescent="0.25">
      <c r="G77" s="3"/>
      <c r="H77" s="3"/>
      <c r="I77" s="3"/>
      <c r="J77" s="3"/>
      <c r="K77" s="3"/>
    </row>
    <row r="78" spans="7:11" x14ac:dyDescent="0.25">
      <c r="G78" s="3"/>
      <c r="H78" s="3"/>
      <c r="I78" s="3"/>
      <c r="J78" s="3"/>
      <c r="K78" s="3"/>
    </row>
    <row r="79" spans="7:11" x14ac:dyDescent="0.25">
      <c r="G79" s="3"/>
      <c r="H79" s="3"/>
      <c r="I79" s="3"/>
      <c r="J79" s="3"/>
      <c r="K79" s="3"/>
    </row>
    <row r="80" spans="7:11" x14ac:dyDescent="0.25">
      <c r="G80" s="5"/>
      <c r="H80" s="5"/>
      <c r="I80" s="5"/>
      <c r="J80" s="5"/>
      <c r="K80" s="5"/>
    </row>
    <row r="81" spans="7:11" x14ac:dyDescent="0.25">
      <c r="G81" s="7"/>
      <c r="H81" s="7"/>
      <c r="I81" s="7"/>
      <c r="J81" s="7"/>
      <c r="K81" s="7"/>
    </row>
    <row r="82" spans="7:11" x14ac:dyDescent="0.25">
      <c r="G82" s="7"/>
      <c r="H82" s="7"/>
      <c r="I82" s="7"/>
      <c r="J82" s="7"/>
      <c r="K82" s="7"/>
    </row>
    <row r="83" spans="7:11" x14ac:dyDescent="0.25">
      <c r="G83" s="5"/>
      <c r="H83" s="5"/>
      <c r="I83" s="5"/>
      <c r="J83" s="5"/>
      <c r="K83" s="5"/>
    </row>
    <row r="84" spans="7:11" x14ac:dyDescent="0.25">
      <c r="G84" s="3"/>
      <c r="H84" s="3"/>
      <c r="I84" s="3"/>
      <c r="J84" s="3"/>
      <c r="K84" s="3"/>
    </row>
    <row r="85" spans="7:11" x14ac:dyDescent="0.25">
      <c r="G85" s="5"/>
      <c r="H85" s="5"/>
      <c r="I85" s="5"/>
      <c r="J85" s="5"/>
      <c r="K85" s="5"/>
    </row>
    <row r="86" spans="7:11" x14ac:dyDescent="0.25">
      <c r="G86" s="3"/>
      <c r="H86" s="3"/>
      <c r="I86" s="3"/>
      <c r="J86" s="3"/>
      <c r="K86" s="3"/>
    </row>
    <row r="87" spans="7:11" x14ac:dyDescent="0.25">
      <c r="G87" s="3"/>
      <c r="H87" s="3"/>
      <c r="I87" s="3"/>
      <c r="J87" s="3"/>
      <c r="K87" s="3"/>
    </row>
    <row r="88" spans="7:11" x14ac:dyDescent="0.25">
      <c r="G88" s="3"/>
      <c r="H88" s="3"/>
      <c r="I88" s="3"/>
      <c r="J88" s="3"/>
      <c r="K88" s="3"/>
    </row>
    <row r="89" spans="7:11" x14ac:dyDescent="0.25">
      <c r="G89" s="3"/>
      <c r="H89" s="3"/>
      <c r="I89" s="3"/>
      <c r="J89" s="3"/>
      <c r="K89" s="3"/>
    </row>
    <row r="90" spans="7:11" x14ac:dyDescent="0.25">
      <c r="G90" s="3"/>
      <c r="H90" s="3"/>
      <c r="I90" s="3"/>
      <c r="J90" s="3"/>
      <c r="K90" s="3"/>
    </row>
    <row r="91" spans="7:11" x14ac:dyDescent="0.25">
      <c r="G91" s="5"/>
      <c r="H91" s="5"/>
      <c r="I91" s="5"/>
      <c r="J91" s="5"/>
      <c r="K91" s="5"/>
    </row>
    <row r="92" spans="7:11" x14ac:dyDescent="0.25">
      <c r="G92" s="7"/>
      <c r="H92" s="7"/>
      <c r="I92" s="7"/>
      <c r="J92" s="7"/>
      <c r="K92" s="7"/>
    </row>
    <row r="93" spans="7:11" x14ac:dyDescent="0.25">
      <c r="G93" s="7"/>
      <c r="H93" s="7"/>
      <c r="I93" s="7"/>
      <c r="J93" s="7"/>
      <c r="K93" s="7"/>
    </row>
    <row r="94" spans="7:11" x14ac:dyDescent="0.25">
      <c r="G94" s="5"/>
      <c r="H94" s="5"/>
      <c r="I94" s="5"/>
      <c r="J94" s="5"/>
      <c r="K94" s="5"/>
    </row>
    <row r="95" spans="7:11" x14ac:dyDescent="0.25">
      <c r="G95" s="3"/>
      <c r="H95" s="3"/>
      <c r="I95" s="3"/>
      <c r="J95" s="3"/>
      <c r="K95" s="3"/>
    </row>
    <row r="96" spans="7:11" x14ac:dyDescent="0.25">
      <c r="G96" s="5"/>
      <c r="H96" s="5"/>
      <c r="I96" s="5"/>
      <c r="J96" s="5"/>
      <c r="K96" s="5"/>
    </row>
    <row r="97" spans="7:11" x14ac:dyDescent="0.25">
      <c r="G97" s="3"/>
      <c r="H97" s="3"/>
      <c r="I97" s="3"/>
      <c r="J97" s="3"/>
      <c r="K97" s="3"/>
    </row>
    <row r="98" spans="7:11" x14ac:dyDescent="0.25">
      <c r="G98" s="3"/>
      <c r="H98" s="3"/>
      <c r="I98" s="3"/>
      <c r="J98" s="3"/>
      <c r="K98" s="3"/>
    </row>
    <row r="99" spans="7:11" x14ac:dyDescent="0.25">
      <c r="G99" s="3"/>
      <c r="H99" s="3"/>
      <c r="I99" s="3"/>
      <c r="J99" s="3"/>
      <c r="K99" s="3"/>
    </row>
    <row r="100" spans="7:11" x14ac:dyDescent="0.25">
      <c r="G100" s="3"/>
      <c r="H100" s="3"/>
      <c r="I100" s="3"/>
      <c r="J100" s="3"/>
      <c r="K100" s="3"/>
    </row>
    <row r="101" spans="7:11" x14ac:dyDescent="0.25">
      <c r="G101" s="3"/>
      <c r="H101" s="3"/>
      <c r="I101" s="3"/>
      <c r="J101" s="3"/>
      <c r="K101" s="3"/>
    </row>
    <row r="102" spans="7:11" x14ac:dyDescent="0.25">
      <c r="G102" s="5"/>
      <c r="H102" s="5"/>
      <c r="I102" s="5"/>
      <c r="J102" s="5"/>
      <c r="K102" s="5"/>
    </row>
    <row r="103" spans="7:11" x14ac:dyDescent="0.25">
      <c r="G103" s="7"/>
      <c r="H103" s="7"/>
      <c r="I103" s="7"/>
      <c r="J103" s="7"/>
      <c r="K103" s="7"/>
    </row>
    <row r="104" spans="7:11" x14ac:dyDescent="0.25">
      <c r="G104" s="7"/>
      <c r="H104" s="7"/>
      <c r="I104" s="7"/>
      <c r="J104" s="7"/>
      <c r="K104" s="7"/>
    </row>
    <row r="105" spans="7:11" x14ac:dyDescent="0.25">
      <c r="G105" s="5"/>
      <c r="H105" s="5"/>
      <c r="I105" s="5"/>
      <c r="J105" s="5"/>
      <c r="K105" s="5"/>
    </row>
    <row r="106" spans="7:11" x14ac:dyDescent="0.25">
      <c r="G106" s="3"/>
      <c r="H106" s="3"/>
      <c r="I106" s="3"/>
      <c r="J106" s="3"/>
      <c r="K106" s="3"/>
    </row>
    <row r="107" spans="7:11" x14ac:dyDescent="0.25">
      <c r="G107" s="5"/>
      <c r="H107" s="5"/>
      <c r="I107" s="5"/>
      <c r="J107" s="5"/>
      <c r="K107" s="5"/>
    </row>
    <row r="108" spans="7:11" x14ac:dyDescent="0.25">
      <c r="G108" s="3"/>
      <c r="H108" s="3"/>
      <c r="I108" s="3"/>
      <c r="J108" s="3"/>
      <c r="K108" s="3"/>
    </row>
    <row r="109" spans="7:11" x14ac:dyDescent="0.25">
      <c r="G109" s="3"/>
      <c r="H109" s="3"/>
      <c r="I109" s="3"/>
      <c r="J109" s="3"/>
      <c r="K109" s="3"/>
    </row>
    <row r="110" spans="7:11" x14ac:dyDescent="0.25">
      <c r="G110" s="3"/>
      <c r="H110" s="3"/>
      <c r="I110" s="3"/>
      <c r="J110" s="3"/>
      <c r="K110" s="3"/>
    </row>
    <row r="111" spans="7:11" x14ac:dyDescent="0.25">
      <c r="G111" s="3"/>
      <c r="H111" s="3"/>
      <c r="I111" s="3"/>
      <c r="J111" s="3"/>
      <c r="K111" s="3"/>
    </row>
    <row r="112" spans="7:11" x14ac:dyDescent="0.25">
      <c r="G112" s="3"/>
      <c r="H112" s="3"/>
      <c r="I112" s="3"/>
      <c r="J112" s="3"/>
      <c r="K112" s="3"/>
    </row>
    <row r="113" spans="7:11" x14ac:dyDescent="0.25">
      <c r="G113" s="5"/>
      <c r="H113" s="5"/>
      <c r="I113" s="5"/>
      <c r="J113" s="5"/>
      <c r="K113" s="5"/>
    </row>
    <row r="114" spans="7:11" x14ac:dyDescent="0.25">
      <c r="G114" s="7"/>
      <c r="H114" s="7"/>
      <c r="I114" s="7"/>
      <c r="J114" s="7"/>
      <c r="K114" s="7"/>
    </row>
    <row r="115" spans="7:11" x14ac:dyDescent="0.25">
      <c r="G115" s="7"/>
      <c r="H115" s="7"/>
      <c r="I115" s="7"/>
      <c r="J115" s="7"/>
      <c r="K115" s="7"/>
    </row>
    <row r="116" spans="7:11" x14ac:dyDescent="0.25">
      <c r="G116" s="5"/>
      <c r="H116" s="5"/>
      <c r="I116" s="5"/>
      <c r="J116" s="5"/>
      <c r="K116" s="5"/>
    </row>
    <row r="117" spans="7:11" x14ac:dyDescent="0.25">
      <c r="G117" s="3"/>
      <c r="H117" s="3"/>
      <c r="I117" s="3"/>
      <c r="J117" s="3"/>
      <c r="K117" s="3"/>
    </row>
    <row r="118" spans="7:11" x14ac:dyDescent="0.25">
      <c r="G118" s="5"/>
      <c r="H118" s="5"/>
      <c r="I118" s="5"/>
      <c r="J118" s="5"/>
      <c r="K118" s="5"/>
    </row>
    <row r="119" spans="7:11" x14ac:dyDescent="0.25">
      <c r="G119" s="3"/>
      <c r="H119" s="3"/>
      <c r="I119" s="3"/>
      <c r="J119" s="3"/>
      <c r="K119" s="3"/>
    </row>
    <row r="120" spans="7:11" x14ac:dyDescent="0.25">
      <c r="G120" s="3"/>
      <c r="H120" s="3"/>
      <c r="I120" s="3"/>
      <c r="J120" s="3"/>
      <c r="K120" s="3"/>
    </row>
    <row r="121" spans="7:11" x14ac:dyDescent="0.25">
      <c r="G121" s="3"/>
      <c r="H121" s="3"/>
      <c r="I121" s="3"/>
      <c r="J121" s="3"/>
      <c r="K121" s="3"/>
    </row>
    <row r="122" spans="7:11" x14ac:dyDescent="0.25">
      <c r="G122" s="3"/>
      <c r="H122" s="3"/>
      <c r="I122" s="3"/>
      <c r="J122" s="3"/>
      <c r="K122" s="3"/>
    </row>
    <row r="123" spans="7:11" x14ac:dyDescent="0.25">
      <c r="G123" s="3"/>
      <c r="H123" s="3"/>
      <c r="I123" s="3"/>
      <c r="J123" s="3"/>
      <c r="K123" s="3"/>
    </row>
    <row r="124" spans="7:11" x14ac:dyDescent="0.25">
      <c r="G124" s="5"/>
      <c r="H124" s="5"/>
      <c r="I124" s="5"/>
      <c r="J124" s="5"/>
      <c r="K124" s="5"/>
    </row>
    <row r="125" spans="7:11" x14ac:dyDescent="0.25">
      <c r="G125" s="7"/>
      <c r="H125" s="7"/>
      <c r="I125" s="7"/>
      <c r="J125" s="7"/>
      <c r="K125" s="7"/>
    </row>
    <row r="126" spans="7:11" x14ac:dyDescent="0.25">
      <c r="G126" s="7"/>
      <c r="H126" s="7"/>
      <c r="I126" s="7"/>
      <c r="J126" s="7"/>
      <c r="K126" s="7"/>
    </row>
    <row r="127" spans="7:11" x14ac:dyDescent="0.25">
      <c r="G127" s="5"/>
      <c r="H127" s="5"/>
      <c r="I127" s="5"/>
      <c r="J127" s="5"/>
      <c r="K127" s="5"/>
    </row>
    <row r="128" spans="7:11" x14ac:dyDescent="0.25">
      <c r="G128" s="3"/>
      <c r="H128" s="3"/>
      <c r="I128" s="3"/>
      <c r="J128" s="3"/>
      <c r="K128" s="3"/>
    </row>
    <row r="129" spans="7:11" x14ac:dyDescent="0.25">
      <c r="G129" s="5"/>
      <c r="H129" s="5"/>
      <c r="I129" s="5"/>
      <c r="J129" s="5"/>
      <c r="K129" s="5"/>
    </row>
    <row r="130" spans="7:11" x14ac:dyDescent="0.25">
      <c r="G130" s="3"/>
      <c r="H130" s="3"/>
      <c r="I130" s="3"/>
      <c r="J130" s="3"/>
      <c r="K130" s="3"/>
    </row>
    <row r="131" spans="7:11" x14ac:dyDescent="0.25">
      <c r="G131" s="3"/>
      <c r="H131" s="3"/>
      <c r="I131" s="3"/>
      <c r="J131" s="3"/>
      <c r="K131" s="3"/>
    </row>
    <row r="132" spans="7:11" x14ac:dyDescent="0.25">
      <c r="G132" s="3"/>
      <c r="H132" s="3"/>
      <c r="I132" s="3"/>
      <c r="J132" s="3"/>
      <c r="K132" s="3"/>
    </row>
    <row r="133" spans="7:11" x14ac:dyDescent="0.25">
      <c r="G133" s="3"/>
      <c r="H133" s="3"/>
      <c r="I133" s="3"/>
      <c r="J133" s="3"/>
      <c r="K133" s="3"/>
    </row>
    <row r="134" spans="7:11" x14ac:dyDescent="0.25">
      <c r="G134" s="3"/>
      <c r="H134" s="3"/>
      <c r="I134" s="3"/>
      <c r="J134" s="3"/>
      <c r="K134" s="3"/>
    </row>
    <row r="135" spans="7:11" x14ac:dyDescent="0.25">
      <c r="G135" s="5"/>
      <c r="H135" s="5"/>
      <c r="I135" s="5"/>
      <c r="J135" s="5"/>
      <c r="K135" s="5"/>
    </row>
    <row r="136" spans="7:11" x14ac:dyDescent="0.25">
      <c r="G136" s="7"/>
      <c r="H136" s="7"/>
      <c r="I136" s="7"/>
      <c r="J136" s="7"/>
      <c r="K136" s="7"/>
    </row>
    <row r="137" spans="7:11" x14ac:dyDescent="0.25">
      <c r="G137" s="7"/>
      <c r="H137" s="7"/>
      <c r="I137" s="7"/>
      <c r="J137" s="7"/>
      <c r="K137" s="7"/>
    </row>
    <row r="138" spans="7:11" x14ac:dyDescent="0.25">
      <c r="G138" s="5"/>
      <c r="H138" s="5"/>
      <c r="I138" s="5"/>
      <c r="J138" s="5"/>
      <c r="K138" s="5"/>
    </row>
    <row r="139" spans="7:11" x14ac:dyDescent="0.25">
      <c r="G139" s="3"/>
      <c r="H139" s="3"/>
      <c r="I139" s="3"/>
      <c r="J139" s="3"/>
      <c r="K139" s="3"/>
    </row>
    <row r="140" spans="7:11" x14ac:dyDescent="0.25">
      <c r="G140" s="5"/>
      <c r="H140" s="5"/>
      <c r="I140" s="5"/>
      <c r="J140" s="5"/>
      <c r="K140" s="5"/>
    </row>
    <row r="141" spans="7:11" x14ac:dyDescent="0.25">
      <c r="G141" s="3"/>
      <c r="H141" s="3"/>
      <c r="I141" s="3"/>
      <c r="J141" s="3"/>
      <c r="K141" s="3"/>
    </row>
    <row r="142" spans="7:11" x14ac:dyDescent="0.25">
      <c r="G142" s="3"/>
      <c r="H142" s="3"/>
      <c r="I142" s="3"/>
      <c r="J142" s="3"/>
      <c r="K142" s="3"/>
    </row>
    <row r="143" spans="7:11" x14ac:dyDescent="0.25">
      <c r="G143" s="3"/>
      <c r="H143" s="3"/>
      <c r="I143" s="3"/>
      <c r="J143" s="3"/>
      <c r="K143" s="3"/>
    </row>
    <row r="144" spans="7:11" x14ac:dyDescent="0.25">
      <c r="G144" s="3"/>
      <c r="H144" s="3"/>
      <c r="I144" s="3"/>
      <c r="J144" s="3"/>
      <c r="K144" s="3"/>
    </row>
    <row r="145" spans="7:11" x14ac:dyDescent="0.25">
      <c r="G145" s="3"/>
      <c r="H145" s="3"/>
      <c r="I145" s="3"/>
      <c r="J145" s="3"/>
      <c r="K145" s="3"/>
    </row>
    <row r="146" spans="7:11" x14ac:dyDescent="0.25">
      <c r="G146" s="5"/>
      <c r="H146" s="5"/>
      <c r="I146" s="5"/>
      <c r="J146" s="5"/>
      <c r="K146" s="5"/>
    </row>
    <row r="147" spans="7:11" x14ac:dyDescent="0.25">
      <c r="G147" s="7"/>
      <c r="H147" s="7"/>
      <c r="I147" s="7"/>
      <c r="J147" s="7"/>
      <c r="K147" s="7"/>
    </row>
    <row r="148" spans="7:11" x14ac:dyDescent="0.25">
      <c r="G148" s="7"/>
      <c r="H148" s="7"/>
      <c r="I148" s="7"/>
      <c r="J148" s="7"/>
      <c r="K148" s="7"/>
    </row>
    <row r="149" spans="7:11" x14ac:dyDescent="0.25">
      <c r="G149" s="5"/>
      <c r="H149" s="5"/>
      <c r="I149" s="5"/>
      <c r="J149" s="5"/>
      <c r="K149" s="5"/>
    </row>
    <row r="150" spans="7:11" x14ac:dyDescent="0.25">
      <c r="G150" s="3"/>
      <c r="H150" s="3"/>
      <c r="I150" s="3"/>
      <c r="J150" s="3"/>
      <c r="K150" s="3"/>
    </row>
    <row r="151" spans="7:11" x14ac:dyDescent="0.25">
      <c r="G151" s="5"/>
      <c r="H151" s="5"/>
      <c r="I151" s="5"/>
      <c r="J151" s="5"/>
      <c r="K151" s="5"/>
    </row>
    <row r="152" spans="7:11" x14ac:dyDescent="0.25">
      <c r="G152" s="3"/>
      <c r="H152" s="3"/>
      <c r="I152" s="3"/>
      <c r="J152" s="3"/>
      <c r="K152" s="3"/>
    </row>
    <row r="153" spans="7:11" x14ac:dyDescent="0.25">
      <c r="G153" s="3"/>
      <c r="H153" s="3"/>
      <c r="I153" s="3"/>
      <c r="J153" s="3"/>
      <c r="K153" s="3"/>
    </row>
    <row r="154" spans="7:11" x14ac:dyDescent="0.25">
      <c r="G154" s="3"/>
      <c r="H154" s="3"/>
      <c r="I154" s="3"/>
      <c r="J154" s="3"/>
      <c r="K154" s="3"/>
    </row>
    <row r="155" spans="7:11" x14ac:dyDescent="0.25">
      <c r="G155" s="3"/>
      <c r="H155" s="3"/>
      <c r="I155" s="3"/>
      <c r="J155" s="3"/>
      <c r="K155" s="3"/>
    </row>
    <row r="156" spans="7:11" x14ac:dyDescent="0.25">
      <c r="G156" s="3"/>
      <c r="H156" s="3"/>
      <c r="I156" s="3"/>
      <c r="J156" s="3"/>
      <c r="K156" s="3"/>
    </row>
    <row r="157" spans="7:11" x14ac:dyDescent="0.25">
      <c r="G157" s="5"/>
      <c r="H157" s="5"/>
      <c r="I157" s="5"/>
      <c r="J157" s="5"/>
      <c r="K157" s="5"/>
    </row>
    <row r="158" spans="7:11" x14ac:dyDescent="0.25">
      <c r="G158" s="7"/>
      <c r="H158" s="7"/>
      <c r="I158" s="7"/>
      <c r="J158" s="7"/>
      <c r="K158" s="7"/>
    </row>
    <row r="159" spans="7:11" x14ac:dyDescent="0.25">
      <c r="G159" s="7"/>
      <c r="H159" s="7"/>
      <c r="I159" s="7"/>
      <c r="J159" s="7"/>
      <c r="K159" s="7"/>
    </row>
    <row r="160" spans="7:11" x14ac:dyDescent="0.25">
      <c r="G160" s="5"/>
      <c r="H160" s="5"/>
      <c r="I160" s="5"/>
      <c r="J160" s="5"/>
      <c r="K160" s="5"/>
    </row>
    <row r="161" spans="7:11" x14ac:dyDescent="0.25">
      <c r="G161" s="3"/>
      <c r="H161" s="3"/>
      <c r="I161" s="3"/>
      <c r="J161" s="3"/>
      <c r="K161" s="3"/>
    </row>
    <row r="162" spans="7:11" x14ac:dyDescent="0.25">
      <c r="G162" s="5"/>
      <c r="H162" s="5"/>
      <c r="I162" s="5"/>
      <c r="J162" s="5"/>
      <c r="K162" s="5"/>
    </row>
    <row r="163" spans="7:11" x14ac:dyDescent="0.25">
      <c r="G163" s="3"/>
      <c r="H163" s="3"/>
      <c r="I163" s="3"/>
      <c r="J163" s="3"/>
      <c r="K163" s="3"/>
    </row>
    <row r="164" spans="7:11" x14ac:dyDescent="0.25">
      <c r="G164" s="3"/>
      <c r="H164" s="3"/>
      <c r="I164" s="3"/>
      <c r="J164" s="3"/>
      <c r="K164" s="3"/>
    </row>
    <row r="165" spans="7:11" x14ac:dyDescent="0.25">
      <c r="G165" s="3"/>
      <c r="H165" s="3"/>
      <c r="I165" s="3"/>
      <c r="J165" s="3"/>
      <c r="K165" s="3"/>
    </row>
    <row r="166" spans="7:11" x14ac:dyDescent="0.25">
      <c r="G166" s="3"/>
      <c r="H166" s="3"/>
      <c r="I166" s="3"/>
      <c r="J166" s="3"/>
      <c r="K166" s="3"/>
    </row>
    <row r="167" spans="7:11" x14ac:dyDescent="0.25">
      <c r="G167" s="3"/>
      <c r="H167" s="3"/>
      <c r="I167" s="3"/>
      <c r="J167" s="3"/>
      <c r="K167" s="3"/>
    </row>
    <row r="168" spans="7:11" x14ac:dyDescent="0.25">
      <c r="G168" s="5"/>
      <c r="H168" s="5"/>
      <c r="I168" s="5"/>
      <c r="J168" s="5"/>
      <c r="K168" s="5"/>
    </row>
    <row r="169" spans="7:11" x14ac:dyDescent="0.25">
      <c r="G169" s="7"/>
      <c r="H169" s="7"/>
      <c r="I169" s="7"/>
      <c r="J169" s="7"/>
      <c r="K169" s="7"/>
    </row>
    <row r="170" spans="7:11" x14ac:dyDescent="0.25">
      <c r="G170" s="7"/>
      <c r="H170" s="7"/>
      <c r="I170" s="7"/>
      <c r="J170" s="7"/>
      <c r="K170" s="7"/>
    </row>
    <row r="171" spans="7:11" x14ac:dyDescent="0.25">
      <c r="G171" s="5"/>
      <c r="H171" s="5"/>
      <c r="I171" s="5"/>
      <c r="J171" s="5"/>
      <c r="K171" s="5"/>
    </row>
    <row r="172" spans="7:11" x14ac:dyDescent="0.25">
      <c r="G172" s="3"/>
      <c r="H172" s="3"/>
      <c r="I172" s="3"/>
      <c r="J172" s="3"/>
      <c r="K172" s="3"/>
    </row>
    <row r="173" spans="7:11" x14ac:dyDescent="0.25">
      <c r="G173" s="5"/>
      <c r="H173" s="5"/>
      <c r="I173" s="5"/>
      <c r="J173" s="5"/>
      <c r="K173" s="5"/>
    </row>
    <row r="174" spans="7:11" x14ac:dyDescent="0.25">
      <c r="G174" s="3"/>
      <c r="H174" s="3"/>
      <c r="I174" s="3"/>
      <c r="J174" s="3"/>
      <c r="K174" s="3"/>
    </row>
    <row r="175" spans="7:11" x14ac:dyDescent="0.25">
      <c r="G175" s="3"/>
      <c r="H175" s="3"/>
      <c r="I175" s="3"/>
      <c r="J175" s="3"/>
      <c r="K175" s="3"/>
    </row>
    <row r="176" spans="7:11" x14ac:dyDescent="0.25">
      <c r="G176" s="3"/>
      <c r="H176" s="3"/>
      <c r="I176" s="3"/>
      <c r="J176" s="3"/>
      <c r="K176" s="3"/>
    </row>
    <row r="177" spans="7:11" x14ac:dyDescent="0.25">
      <c r="G177" s="3"/>
      <c r="H177" s="3"/>
      <c r="I177" s="3"/>
      <c r="J177" s="3"/>
      <c r="K177" s="3"/>
    </row>
    <row r="178" spans="7:11" x14ac:dyDescent="0.25">
      <c r="G178" s="3"/>
      <c r="H178" s="3"/>
      <c r="I178" s="3"/>
      <c r="J178" s="3"/>
      <c r="K178" s="3"/>
    </row>
    <row r="179" spans="7:11" x14ac:dyDescent="0.25">
      <c r="G179" s="5"/>
      <c r="H179" s="5"/>
      <c r="I179" s="5"/>
      <c r="J179" s="5"/>
      <c r="K179" s="5"/>
    </row>
    <row r="180" spans="7:11" x14ac:dyDescent="0.25">
      <c r="G180" s="7"/>
      <c r="H180" s="7"/>
      <c r="I180" s="7"/>
      <c r="J180" s="7"/>
      <c r="K180" s="7"/>
    </row>
    <row r="181" spans="7:11" x14ac:dyDescent="0.25">
      <c r="G181" s="7"/>
      <c r="H181" s="7"/>
      <c r="I181" s="7"/>
      <c r="J181" s="7"/>
      <c r="K181" s="7"/>
    </row>
    <row r="182" spans="7:11" x14ac:dyDescent="0.25">
      <c r="G182" s="5"/>
      <c r="H182" s="5"/>
      <c r="I182" s="5"/>
      <c r="J182" s="5"/>
      <c r="K182" s="5"/>
    </row>
    <row r="183" spans="7:11" x14ac:dyDescent="0.25">
      <c r="G183" s="3"/>
      <c r="H183" s="3"/>
      <c r="I183" s="3"/>
      <c r="J183" s="3"/>
      <c r="K183" s="3"/>
    </row>
    <row r="184" spans="7:11" x14ac:dyDescent="0.25">
      <c r="G184" s="5"/>
      <c r="H184" s="5"/>
      <c r="I184" s="5"/>
      <c r="J184" s="5"/>
      <c r="K184" s="5"/>
    </row>
    <row r="185" spans="7:11" x14ac:dyDescent="0.25">
      <c r="G185" s="3"/>
      <c r="H185" s="3"/>
      <c r="I185" s="3"/>
      <c r="J185" s="3"/>
      <c r="K185" s="3"/>
    </row>
    <row r="186" spans="7:11" x14ac:dyDescent="0.25">
      <c r="G186" s="3"/>
      <c r="H186" s="3"/>
      <c r="I186" s="3"/>
      <c r="J186" s="3"/>
      <c r="K186" s="3"/>
    </row>
    <row r="187" spans="7:11" x14ac:dyDescent="0.25">
      <c r="G187" s="3"/>
      <c r="H187" s="3"/>
      <c r="I187" s="3"/>
      <c r="J187" s="3"/>
      <c r="K187" s="3"/>
    </row>
    <row r="188" spans="7:11" x14ac:dyDescent="0.25">
      <c r="G188" s="3"/>
      <c r="H188" s="3"/>
      <c r="I188" s="3"/>
      <c r="J188" s="3"/>
      <c r="K188" s="3"/>
    </row>
    <row r="189" spans="7:11" x14ac:dyDescent="0.25">
      <c r="G189" s="3"/>
      <c r="H189" s="3"/>
      <c r="I189" s="3"/>
      <c r="J189" s="3"/>
      <c r="K189" s="3"/>
    </row>
    <row r="190" spans="7:11" x14ac:dyDescent="0.25">
      <c r="G190" s="5"/>
      <c r="H190" s="5"/>
      <c r="I190" s="5"/>
      <c r="J190" s="5"/>
      <c r="K190" s="5"/>
    </row>
    <row r="191" spans="7:11" x14ac:dyDescent="0.25">
      <c r="G191" s="7"/>
      <c r="H191" s="7"/>
      <c r="I191" s="7"/>
      <c r="J191" s="7"/>
      <c r="K191" s="7"/>
    </row>
    <row r="192" spans="7:11" x14ac:dyDescent="0.25">
      <c r="G192" s="7"/>
      <c r="H192" s="7"/>
      <c r="I192" s="7"/>
      <c r="J192" s="7"/>
      <c r="K192" s="7"/>
    </row>
    <row r="193" spans="7:11" x14ac:dyDescent="0.25">
      <c r="G193" s="5"/>
      <c r="H193" s="5"/>
      <c r="I193" s="5"/>
      <c r="J193" s="5"/>
      <c r="K193" s="5"/>
    </row>
    <row r="194" spans="7:11" x14ac:dyDescent="0.25">
      <c r="G194" s="3"/>
      <c r="H194" s="3"/>
      <c r="I194" s="3"/>
      <c r="J194" s="3"/>
      <c r="K194" s="3"/>
    </row>
    <row r="195" spans="7:11" x14ac:dyDescent="0.25">
      <c r="G195" s="5"/>
      <c r="H195" s="5"/>
      <c r="I195" s="5"/>
      <c r="J195" s="5"/>
      <c r="K195" s="5"/>
    </row>
    <row r="196" spans="7:11" x14ac:dyDescent="0.25">
      <c r="G196" s="3"/>
      <c r="H196" s="3"/>
      <c r="I196" s="3"/>
      <c r="J196" s="3"/>
      <c r="K196" s="3"/>
    </row>
    <row r="197" spans="7:11" x14ac:dyDescent="0.25">
      <c r="G197" s="3"/>
      <c r="H197" s="3"/>
      <c r="I197" s="3"/>
      <c r="J197" s="3"/>
      <c r="K197" s="3"/>
    </row>
    <row r="198" spans="7:11" x14ac:dyDescent="0.25">
      <c r="G198" s="3"/>
      <c r="H198" s="3"/>
      <c r="I198" s="3"/>
      <c r="J198" s="3"/>
      <c r="K198" s="3"/>
    </row>
    <row r="199" spans="7:11" x14ac:dyDescent="0.25">
      <c r="G199" s="3"/>
      <c r="H199" s="3"/>
      <c r="I199" s="3"/>
      <c r="J199" s="3"/>
      <c r="K199" s="3"/>
    </row>
    <row r="200" spans="7:11" x14ac:dyDescent="0.25">
      <c r="G200" s="3"/>
      <c r="H200" s="3"/>
      <c r="I200" s="3"/>
      <c r="J200" s="3"/>
      <c r="K200" s="3"/>
    </row>
    <row r="201" spans="7:11" x14ac:dyDescent="0.25">
      <c r="G201" s="5"/>
      <c r="H201" s="5"/>
      <c r="I201" s="5"/>
      <c r="J201" s="5"/>
      <c r="K201" s="5"/>
    </row>
    <row r="202" spans="7:11" x14ac:dyDescent="0.25">
      <c r="G202" s="7"/>
      <c r="H202" s="7"/>
      <c r="I202" s="7"/>
      <c r="J202" s="7"/>
      <c r="K202" s="7"/>
    </row>
    <row r="203" spans="7:11" x14ac:dyDescent="0.25">
      <c r="G203" s="7"/>
      <c r="H203" s="7"/>
      <c r="I203" s="7"/>
      <c r="J203" s="7"/>
      <c r="K203" s="7"/>
    </row>
    <row r="204" spans="7:11" x14ac:dyDescent="0.25">
      <c r="G204" s="5"/>
      <c r="H204" s="5"/>
      <c r="I204" s="5"/>
      <c r="J204" s="5"/>
      <c r="K204" s="5"/>
    </row>
    <row r="205" spans="7:11" x14ac:dyDescent="0.25">
      <c r="G205" s="3"/>
      <c r="H205" s="3"/>
      <c r="I205" s="3"/>
      <c r="J205" s="3"/>
      <c r="K205" s="3"/>
    </row>
    <row r="206" spans="7:11" x14ac:dyDescent="0.25">
      <c r="G206" s="5"/>
      <c r="H206" s="5"/>
      <c r="I206" s="5"/>
      <c r="J206" s="5"/>
      <c r="K206" s="5"/>
    </row>
    <row r="207" spans="7:11" x14ac:dyDescent="0.25">
      <c r="G207" s="3"/>
      <c r="H207" s="3"/>
      <c r="I207" s="3"/>
      <c r="J207" s="3"/>
      <c r="K207" s="3"/>
    </row>
    <row r="208" spans="7:11" x14ac:dyDescent="0.25">
      <c r="G208" s="3"/>
      <c r="H208" s="3"/>
      <c r="I208" s="3"/>
      <c r="J208" s="3"/>
      <c r="K208" s="3"/>
    </row>
    <row r="209" spans="7:11" x14ac:dyDescent="0.25">
      <c r="G209" s="3"/>
      <c r="H209" s="3"/>
      <c r="I209" s="3"/>
      <c r="J209" s="3"/>
      <c r="K209" s="3"/>
    </row>
    <row r="210" spans="7:11" x14ac:dyDescent="0.25">
      <c r="G210" s="3"/>
      <c r="H210" s="3"/>
      <c r="I210" s="3"/>
      <c r="J210" s="3"/>
      <c r="K210" s="3"/>
    </row>
    <row r="211" spans="7:11" x14ac:dyDescent="0.25">
      <c r="G211" s="3"/>
      <c r="H211" s="3"/>
      <c r="I211" s="3"/>
      <c r="J211" s="3"/>
      <c r="K211" s="3"/>
    </row>
    <row r="212" spans="7:11" x14ac:dyDescent="0.25">
      <c r="G212" s="5"/>
      <c r="H212" s="5"/>
      <c r="I212" s="5"/>
      <c r="J212" s="5"/>
      <c r="K212" s="5"/>
    </row>
    <row r="213" spans="7:11" x14ac:dyDescent="0.25">
      <c r="G213" s="7"/>
      <c r="H213" s="7"/>
      <c r="I213" s="7"/>
      <c r="J213" s="7"/>
      <c r="K213" s="7"/>
    </row>
    <row r="214" spans="7:11" x14ac:dyDescent="0.25">
      <c r="G214" s="7"/>
      <c r="H214" s="7"/>
      <c r="I214" s="7"/>
      <c r="J214" s="7"/>
      <c r="K214" s="7"/>
    </row>
    <row r="215" spans="7:11" x14ac:dyDescent="0.25">
      <c r="G215" s="5"/>
      <c r="H215" s="5"/>
      <c r="I215" s="5"/>
      <c r="J215" s="5"/>
      <c r="K215" s="5"/>
    </row>
    <row r="216" spans="7:11" x14ac:dyDescent="0.25">
      <c r="G216" s="3"/>
      <c r="H216" s="3"/>
      <c r="I216" s="3"/>
      <c r="J216" s="3"/>
      <c r="K216" s="3"/>
    </row>
    <row r="217" spans="7:11" x14ac:dyDescent="0.25">
      <c r="G217" s="5"/>
      <c r="H217" s="5"/>
      <c r="I217" s="5"/>
      <c r="J217" s="5"/>
      <c r="K217" s="5"/>
    </row>
    <row r="218" spans="7:11" x14ac:dyDescent="0.25">
      <c r="G218" s="3"/>
      <c r="H218" s="3"/>
      <c r="I218" s="3"/>
      <c r="J218" s="3"/>
      <c r="K218" s="3"/>
    </row>
    <row r="219" spans="7:11" x14ac:dyDescent="0.25">
      <c r="G219" s="3"/>
      <c r="H219" s="3"/>
      <c r="I219" s="3"/>
      <c r="J219" s="3"/>
      <c r="K219" s="3"/>
    </row>
    <row r="220" spans="7:11" x14ac:dyDescent="0.25">
      <c r="G220" s="3"/>
      <c r="H220" s="3"/>
      <c r="I220" s="3"/>
      <c r="J220" s="3"/>
      <c r="K220" s="3"/>
    </row>
    <row r="221" spans="7:11" x14ac:dyDescent="0.25">
      <c r="G221" s="3"/>
      <c r="H221" s="3"/>
      <c r="I221" s="3"/>
      <c r="J221" s="3"/>
      <c r="K221" s="3"/>
    </row>
    <row r="222" spans="7:11" x14ac:dyDescent="0.25">
      <c r="G222" s="3"/>
      <c r="H222" s="3"/>
      <c r="I222" s="3"/>
      <c r="J222" s="3"/>
      <c r="K222" s="3"/>
    </row>
    <row r="223" spans="7:11" x14ac:dyDescent="0.25">
      <c r="G223" s="5"/>
      <c r="H223" s="5"/>
      <c r="I223" s="5"/>
      <c r="J223" s="5"/>
      <c r="K223" s="5"/>
    </row>
    <row r="224" spans="7:11" x14ac:dyDescent="0.25">
      <c r="G224" s="7"/>
      <c r="H224" s="7"/>
      <c r="I224" s="7"/>
      <c r="J224" s="7"/>
      <c r="K224" s="7"/>
    </row>
    <row r="225" spans="7:11" x14ac:dyDescent="0.25">
      <c r="G225" s="7"/>
      <c r="H225" s="7"/>
      <c r="I225" s="7"/>
      <c r="J225" s="7"/>
      <c r="K225" s="7"/>
    </row>
    <row r="226" spans="7:11" x14ac:dyDescent="0.25">
      <c r="G226" s="5"/>
      <c r="H226" s="5"/>
      <c r="I226" s="5"/>
      <c r="J226" s="5"/>
      <c r="K226" s="5"/>
    </row>
    <row r="227" spans="7:11" x14ac:dyDescent="0.25">
      <c r="G227" s="3"/>
      <c r="H227" s="3"/>
      <c r="I227" s="3"/>
      <c r="J227" s="3"/>
      <c r="K227" s="3"/>
    </row>
    <row r="228" spans="7:11" x14ac:dyDescent="0.25">
      <c r="G228" s="5"/>
      <c r="H228" s="5"/>
      <c r="I228" s="5"/>
      <c r="J228" s="5"/>
      <c r="K228" s="5"/>
    </row>
    <row r="229" spans="7:11" x14ac:dyDescent="0.25">
      <c r="G229" s="3"/>
      <c r="H229" s="3"/>
      <c r="I229" s="3"/>
      <c r="J229" s="3"/>
      <c r="K229" s="3"/>
    </row>
    <row r="230" spans="7:11" x14ac:dyDescent="0.25">
      <c r="G230" s="3"/>
      <c r="H230" s="3"/>
      <c r="I230" s="3"/>
      <c r="J230" s="3"/>
      <c r="K230" s="3"/>
    </row>
    <row r="231" spans="7:11" x14ac:dyDescent="0.25">
      <c r="G231" s="3"/>
      <c r="H231" s="3"/>
      <c r="I231" s="3"/>
      <c r="J231" s="3"/>
      <c r="K231" s="3"/>
    </row>
    <row r="232" spans="7:11" x14ac:dyDescent="0.25">
      <c r="G232" s="3"/>
      <c r="H232" s="3"/>
      <c r="I232" s="3"/>
      <c r="J232" s="3"/>
      <c r="K232" s="3"/>
    </row>
    <row r="233" spans="7:11" x14ac:dyDescent="0.25">
      <c r="G233" s="3"/>
      <c r="H233" s="3"/>
      <c r="I233" s="3"/>
      <c r="J233" s="3"/>
      <c r="K233" s="3"/>
    </row>
    <row r="234" spans="7:11" x14ac:dyDescent="0.25">
      <c r="G234" s="5"/>
      <c r="H234" s="5"/>
      <c r="I234" s="5"/>
      <c r="J234" s="5"/>
      <c r="K234" s="5"/>
    </row>
    <row r="235" spans="7:11" x14ac:dyDescent="0.25">
      <c r="G235" s="7"/>
      <c r="H235" s="7"/>
      <c r="I235" s="7"/>
      <c r="J235" s="7"/>
      <c r="K235" s="7"/>
    </row>
    <row r="236" spans="7:11" x14ac:dyDescent="0.25">
      <c r="G236" s="7"/>
      <c r="H236" s="7"/>
      <c r="I236" s="7"/>
      <c r="J236" s="7"/>
      <c r="K236" s="7"/>
    </row>
    <row r="237" spans="7:11" x14ac:dyDescent="0.25">
      <c r="G237" s="5"/>
      <c r="H237" s="5"/>
      <c r="I237" s="5"/>
      <c r="J237" s="5"/>
      <c r="K237" s="5"/>
    </row>
    <row r="238" spans="7:11" x14ac:dyDescent="0.25">
      <c r="G238" s="3"/>
      <c r="H238" s="3"/>
      <c r="I238" s="3"/>
      <c r="J238" s="3"/>
      <c r="K238" s="3"/>
    </row>
    <row r="239" spans="7:11" x14ac:dyDescent="0.25">
      <c r="G239" s="5"/>
      <c r="H239" s="5"/>
      <c r="I239" s="5"/>
      <c r="J239" s="5"/>
      <c r="K239" s="5"/>
    </row>
    <row r="240" spans="7:11" x14ac:dyDescent="0.25">
      <c r="G240" s="3"/>
      <c r="H240" s="3"/>
      <c r="I240" s="3"/>
      <c r="J240" s="3"/>
      <c r="K240" s="3"/>
    </row>
    <row r="241" spans="7:11" x14ac:dyDescent="0.25">
      <c r="G241" s="3"/>
      <c r="H241" s="3"/>
      <c r="I241" s="3"/>
      <c r="J241" s="3"/>
      <c r="K241" s="3"/>
    </row>
    <row r="242" spans="7:11" x14ac:dyDescent="0.25">
      <c r="G242" s="3"/>
      <c r="H242" s="3"/>
      <c r="I242" s="3"/>
      <c r="J242" s="3"/>
      <c r="K242" s="3"/>
    </row>
    <row r="243" spans="7:11" x14ac:dyDescent="0.25">
      <c r="G243" s="3"/>
      <c r="H243" s="3"/>
      <c r="I243" s="3"/>
      <c r="J243" s="3"/>
      <c r="K243" s="3"/>
    </row>
    <row r="244" spans="7:11" x14ac:dyDescent="0.25">
      <c r="G244" s="3"/>
      <c r="H244" s="3"/>
      <c r="I244" s="3"/>
      <c r="J244" s="3"/>
      <c r="K244" s="3"/>
    </row>
    <row r="245" spans="7:11" x14ac:dyDescent="0.25">
      <c r="G245" s="5"/>
      <c r="H245" s="5"/>
      <c r="I245" s="5"/>
      <c r="J245" s="5"/>
      <c r="K245" s="5"/>
    </row>
    <row r="246" spans="7:11" x14ac:dyDescent="0.25">
      <c r="G246" s="7"/>
      <c r="H246" s="7"/>
      <c r="I246" s="7"/>
      <c r="J246" s="7"/>
      <c r="K246" s="7"/>
    </row>
    <row r="247" spans="7:11" x14ac:dyDescent="0.25">
      <c r="G247" s="7"/>
      <c r="H247" s="7"/>
      <c r="I247" s="7"/>
      <c r="J247" s="7"/>
      <c r="K247" s="7"/>
    </row>
    <row r="248" spans="7:11" x14ac:dyDescent="0.25">
      <c r="G248" s="5"/>
      <c r="H248" s="5"/>
      <c r="I248" s="5"/>
      <c r="J248" s="5"/>
      <c r="K248" s="5"/>
    </row>
    <row r="249" spans="7:11" x14ac:dyDescent="0.25">
      <c r="G249" s="3"/>
      <c r="H249" s="3"/>
      <c r="I249" s="3"/>
      <c r="J249" s="3"/>
      <c r="K249" s="3"/>
    </row>
    <row r="250" spans="7:11" x14ac:dyDescent="0.25">
      <c r="G250" s="5"/>
      <c r="H250" s="5"/>
      <c r="I250" s="5"/>
      <c r="J250" s="5"/>
      <c r="K250" s="5"/>
    </row>
    <row r="251" spans="7:11" x14ac:dyDescent="0.25">
      <c r="G251" s="3"/>
      <c r="H251" s="3"/>
      <c r="I251" s="3"/>
      <c r="J251" s="3"/>
      <c r="K251" s="3"/>
    </row>
    <row r="252" spans="7:11" x14ac:dyDescent="0.25">
      <c r="G252" s="3"/>
      <c r="H252" s="3"/>
      <c r="I252" s="3"/>
      <c r="J252" s="3"/>
      <c r="K252" s="3"/>
    </row>
    <row r="253" spans="7:11" x14ac:dyDescent="0.25">
      <c r="G253" s="3"/>
      <c r="H253" s="3"/>
      <c r="I253" s="3"/>
      <c r="J253" s="3"/>
      <c r="K253" s="3"/>
    </row>
    <row r="254" spans="7:11" x14ac:dyDescent="0.25">
      <c r="G254" s="3"/>
      <c r="H254" s="3"/>
      <c r="I254" s="3"/>
      <c r="J254" s="3"/>
      <c r="K254" s="3"/>
    </row>
    <row r="255" spans="7:11" x14ac:dyDescent="0.25">
      <c r="G255" s="3"/>
      <c r="H255" s="3"/>
      <c r="I255" s="3"/>
      <c r="J255" s="3"/>
      <c r="K255" s="3"/>
    </row>
    <row r="256" spans="7:11" x14ac:dyDescent="0.25">
      <c r="G256" s="5"/>
      <c r="H256" s="5"/>
      <c r="I256" s="5"/>
      <c r="J256" s="5"/>
      <c r="K256" s="5"/>
    </row>
    <row r="257" spans="7:11" x14ac:dyDescent="0.25">
      <c r="G257" s="7"/>
      <c r="H257" s="7"/>
      <c r="I257" s="7"/>
      <c r="J257" s="7"/>
      <c r="K257" s="7"/>
    </row>
    <row r="258" spans="7:11" x14ac:dyDescent="0.25">
      <c r="G258" s="7"/>
      <c r="H258" s="7"/>
      <c r="I258" s="7"/>
      <c r="J258" s="7"/>
      <c r="K258" s="7"/>
    </row>
    <row r="259" spans="7:11" x14ac:dyDescent="0.25">
      <c r="G259" s="5"/>
      <c r="H259" s="5"/>
      <c r="I259" s="5"/>
      <c r="J259" s="5"/>
      <c r="K259" s="5"/>
    </row>
    <row r="260" spans="7:11" x14ac:dyDescent="0.25">
      <c r="G260" s="3"/>
      <c r="H260" s="3"/>
      <c r="I260" s="3"/>
      <c r="J260" s="3"/>
      <c r="K260" s="3"/>
    </row>
    <row r="261" spans="7:11" x14ac:dyDescent="0.25">
      <c r="G261" s="5"/>
      <c r="H261" s="5"/>
      <c r="I261" s="5"/>
      <c r="J261" s="5"/>
      <c r="K261" s="5"/>
    </row>
    <row r="262" spans="7:11" x14ac:dyDescent="0.25">
      <c r="G262" s="3"/>
      <c r="H262" s="3"/>
      <c r="I262" s="3"/>
      <c r="J262" s="3"/>
      <c r="K262" s="3"/>
    </row>
    <row r="263" spans="7:11" x14ac:dyDescent="0.25">
      <c r="G263" s="3"/>
      <c r="H263" s="3"/>
      <c r="I263" s="3"/>
      <c r="J263" s="3"/>
      <c r="K263" s="3"/>
    </row>
    <row r="264" spans="7:11" x14ac:dyDescent="0.25">
      <c r="G264" s="3"/>
      <c r="H264" s="3"/>
      <c r="I264" s="3"/>
      <c r="J264" s="3"/>
      <c r="K264" s="3"/>
    </row>
    <row r="265" spans="7:11" x14ac:dyDescent="0.25">
      <c r="G265" s="3"/>
      <c r="H265" s="3"/>
      <c r="I265" s="3"/>
      <c r="J265" s="3"/>
      <c r="K265" s="3"/>
    </row>
    <row r="266" spans="7:11" x14ac:dyDescent="0.25">
      <c r="G266" s="3"/>
      <c r="H266" s="3"/>
      <c r="I266" s="3"/>
      <c r="J266" s="3"/>
      <c r="K266" s="3"/>
    </row>
    <row r="267" spans="7:11" x14ac:dyDescent="0.25">
      <c r="G267" s="5"/>
      <c r="H267" s="5"/>
      <c r="I267" s="5"/>
      <c r="J267" s="5"/>
      <c r="K267" s="5"/>
    </row>
    <row r="268" spans="7:11" x14ac:dyDescent="0.25">
      <c r="G268" s="7"/>
      <c r="H268" s="7"/>
      <c r="I268" s="7"/>
      <c r="J268" s="7"/>
      <c r="K268" s="7"/>
    </row>
    <row r="269" spans="7:11" x14ac:dyDescent="0.25">
      <c r="G269" s="7"/>
      <c r="H269" s="7"/>
      <c r="I269" s="7"/>
      <c r="J269" s="7"/>
      <c r="K269" s="7"/>
    </row>
    <row r="270" spans="7:11" x14ac:dyDescent="0.25">
      <c r="G270" s="5"/>
      <c r="H270" s="5"/>
      <c r="I270" s="5"/>
      <c r="J270" s="5"/>
      <c r="K270" s="5"/>
    </row>
    <row r="271" spans="7:11" x14ac:dyDescent="0.25">
      <c r="G271" s="3"/>
      <c r="H271" s="3"/>
      <c r="I271" s="3"/>
      <c r="J271" s="3"/>
      <c r="K271" s="3"/>
    </row>
    <row r="272" spans="7:11" x14ac:dyDescent="0.25">
      <c r="G272" s="5"/>
      <c r="H272" s="5"/>
      <c r="I272" s="5"/>
      <c r="J272" s="5"/>
      <c r="K272" s="5"/>
    </row>
    <row r="273" spans="7:11" x14ac:dyDescent="0.25">
      <c r="G273" s="3"/>
      <c r="H273" s="3"/>
      <c r="I273" s="3"/>
      <c r="J273" s="3"/>
      <c r="K273" s="3"/>
    </row>
    <row r="274" spans="7:11" x14ac:dyDescent="0.25">
      <c r="G274" s="3"/>
      <c r="H274" s="3"/>
      <c r="I274" s="3"/>
      <c r="J274" s="3"/>
      <c r="K274" s="3"/>
    </row>
    <row r="275" spans="7:11" x14ac:dyDescent="0.25">
      <c r="G275" s="3"/>
      <c r="H275" s="3"/>
      <c r="I275" s="3"/>
      <c r="J275" s="3"/>
      <c r="K275" s="3"/>
    </row>
    <row r="276" spans="7:11" x14ac:dyDescent="0.25">
      <c r="G276" s="3"/>
      <c r="H276" s="3"/>
      <c r="I276" s="3"/>
      <c r="J276" s="3"/>
      <c r="K276" s="3"/>
    </row>
    <row r="277" spans="7:11" x14ac:dyDescent="0.25">
      <c r="G277" s="3"/>
      <c r="H277" s="3"/>
      <c r="I277" s="3"/>
      <c r="J277" s="3"/>
      <c r="K277" s="3"/>
    </row>
    <row r="278" spans="7:11" x14ac:dyDescent="0.25">
      <c r="G278" s="5"/>
      <c r="H278" s="5"/>
      <c r="I278" s="5"/>
      <c r="J278" s="5"/>
      <c r="K278" s="5"/>
    </row>
    <row r="279" spans="7:11" x14ac:dyDescent="0.25">
      <c r="G279" s="7"/>
      <c r="H279" s="7"/>
      <c r="I279" s="7"/>
      <c r="J279" s="7"/>
      <c r="K279" s="7"/>
    </row>
    <row r="280" spans="7:11" x14ac:dyDescent="0.25">
      <c r="G280" s="7"/>
      <c r="H280" s="7"/>
      <c r="I280" s="7"/>
      <c r="J280" s="7"/>
      <c r="K280" s="7"/>
    </row>
    <row r="281" spans="7:11" x14ac:dyDescent="0.25">
      <c r="G281" s="5"/>
      <c r="H281" s="5"/>
      <c r="I281" s="5"/>
      <c r="J281" s="5"/>
      <c r="K281" s="5"/>
    </row>
    <row r="282" spans="7:11" x14ac:dyDescent="0.25">
      <c r="G282" s="3"/>
      <c r="H282" s="3"/>
      <c r="I282" s="3"/>
      <c r="J282" s="3"/>
      <c r="K282" s="3"/>
    </row>
    <row r="283" spans="7:11" x14ac:dyDescent="0.25">
      <c r="G283" s="5"/>
      <c r="H283" s="5"/>
      <c r="I283" s="5"/>
      <c r="J283" s="5"/>
      <c r="K283" s="5"/>
    </row>
    <row r="284" spans="7:11" x14ac:dyDescent="0.25">
      <c r="G284" s="3"/>
      <c r="H284" s="3"/>
      <c r="I284" s="3"/>
      <c r="J284" s="3"/>
      <c r="K284" s="3"/>
    </row>
    <row r="285" spans="7:11" x14ac:dyDescent="0.25">
      <c r="G285" s="3"/>
      <c r="H285" s="3"/>
      <c r="I285" s="3"/>
      <c r="J285" s="3"/>
      <c r="K285" s="3"/>
    </row>
    <row r="286" spans="7:11" x14ac:dyDescent="0.25">
      <c r="G286" s="3"/>
      <c r="H286" s="3"/>
      <c r="I286" s="3"/>
      <c r="J286" s="3"/>
      <c r="K286" s="3"/>
    </row>
    <row r="287" spans="7:11" x14ac:dyDescent="0.25">
      <c r="G287" s="3"/>
      <c r="H287" s="3"/>
      <c r="I287" s="3"/>
      <c r="J287" s="3"/>
      <c r="K287" s="3"/>
    </row>
    <row r="288" spans="7:11" x14ac:dyDescent="0.25">
      <c r="G288" s="3"/>
      <c r="H288" s="3"/>
      <c r="I288" s="3"/>
      <c r="J288" s="3"/>
      <c r="K288" s="3"/>
    </row>
    <row r="289" spans="7:11" x14ac:dyDescent="0.25">
      <c r="G289" s="5"/>
      <c r="H289" s="5"/>
      <c r="I289" s="5"/>
      <c r="J289" s="5"/>
      <c r="K289" s="5"/>
    </row>
    <row r="290" spans="7:11" x14ac:dyDescent="0.25">
      <c r="G290" s="7"/>
      <c r="H290" s="7"/>
      <c r="I290" s="7"/>
      <c r="J290" s="7"/>
      <c r="K290" s="7"/>
    </row>
    <row r="291" spans="7:11" x14ac:dyDescent="0.25">
      <c r="G291" s="7"/>
      <c r="H291" s="7"/>
      <c r="I291" s="7"/>
      <c r="J291" s="7"/>
      <c r="K291" s="7"/>
    </row>
    <row r="292" spans="7:11" x14ac:dyDescent="0.25">
      <c r="G292" s="5"/>
      <c r="H292" s="5"/>
      <c r="I292" s="5"/>
      <c r="J292" s="5"/>
      <c r="K292" s="5"/>
    </row>
    <row r="293" spans="7:11" x14ac:dyDescent="0.25">
      <c r="G293" s="3"/>
      <c r="H293" s="3"/>
      <c r="I293" s="3"/>
      <c r="J293" s="3"/>
      <c r="K293" s="3"/>
    </row>
    <row r="294" spans="7:11" x14ac:dyDescent="0.25">
      <c r="G294" s="5"/>
      <c r="H294" s="5"/>
      <c r="I294" s="5"/>
      <c r="J294" s="5"/>
      <c r="K294" s="5"/>
    </row>
    <row r="295" spans="7:11" x14ac:dyDescent="0.25">
      <c r="G295" s="3"/>
      <c r="H295" s="3"/>
      <c r="I295" s="3"/>
      <c r="J295" s="3"/>
      <c r="K295" s="3"/>
    </row>
    <row r="296" spans="7:11" x14ac:dyDescent="0.25">
      <c r="G296" s="3"/>
      <c r="H296" s="3"/>
      <c r="I296" s="3"/>
      <c r="J296" s="3"/>
      <c r="K296" s="3"/>
    </row>
  </sheetData>
  <mergeCells count="9">
    <mergeCell ref="B1:L1"/>
    <mergeCell ref="I2:J2"/>
    <mergeCell ref="C5:C6"/>
    <mergeCell ref="B5:B6"/>
    <mergeCell ref="F5:F6"/>
    <mergeCell ref="G5:G6"/>
    <mergeCell ref="D5:D6"/>
    <mergeCell ref="E5:E6"/>
    <mergeCell ref="H5:L5"/>
  </mergeCells>
  <phoneticPr fontId="0" type="noConversion"/>
  <conditionalFormatting sqref="G35">
    <cfRule type="expression" dxfId="9" priority="2" stopIfTrue="1">
      <formula>$H35-(#REF!+#REF!+#REF!+#REF!)&lt;&gt;0</formula>
    </cfRule>
  </conditionalFormatting>
  <conditionalFormatting sqref="K35">
    <cfRule type="expression" dxfId="8" priority="1" stopIfTrue="1">
      <formula>$H35-(#REF!+#REF!+#REF!+#REF!)&lt;&gt;0</formula>
    </cfRule>
  </conditionalFormatting>
  <pageMargins left="1.1811023622047245" right="0.39370078740157483" top="0.78740157480314965" bottom="0.78740157480314965" header="0.51181102362204722" footer="0.51181102362204722"/>
  <pageSetup paperSize="9" scale="38" orientation="portrait" r:id="rId1"/>
  <headerFooter alignWithMargins="0"/>
  <rowBreaks count="1" manualBreakCount="1">
    <brk id="1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Лист28">
    <tabColor rgb="FF00B0F0"/>
    <pageSetUpPr fitToPage="1"/>
  </sheetPr>
  <dimension ref="B1:BB84"/>
  <sheetViews>
    <sheetView topLeftCell="A16" zoomScale="70" zoomScaleNormal="70" workbookViewId="0">
      <selection activeCell="B1" sqref="B1:L49"/>
    </sheetView>
  </sheetViews>
  <sheetFormatPr defaultRowHeight="13.2" x14ac:dyDescent="0.25"/>
  <cols>
    <col min="1" max="1" width="1.88671875" customWidth="1"/>
    <col min="2" max="2" width="63.6640625" customWidth="1"/>
    <col min="3" max="3" width="16.44140625" customWidth="1"/>
    <col min="4" max="4" width="4.44140625" hidden="1" customWidth="1"/>
    <col min="5" max="5" width="24.5546875" customWidth="1"/>
    <col min="6" max="6" width="15.5546875" customWidth="1"/>
    <col min="7" max="7" width="27.33203125" customWidth="1"/>
    <col min="8" max="8" width="28.6640625" customWidth="1"/>
    <col min="9" max="9" width="16.44140625" customWidth="1"/>
    <col min="10" max="10" width="16.6640625" customWidth="1"/>
    <col min="11" max="11" width="15.6640625" customWidth="1"/>
    <col min="12" max="12" width="24" customWidth="1"/>
    <col min="13" max="13" width="12.33203125" style="59" customWidth="1"/>
    <col min="14" max="14" width="11.88671875" customWidth="1"/>
    <col min="15" max="16" width="15.44140625" customWidth="1"/>
    <col min="17" max="17" width="9.88671875" bestFit="1" customWidth="1"/>
  </cols>
  <sheetData>
    <row r="1" spans="2:14" ht="60.75" customHeight="1" x14ac:dyDescent="0.25">
      <c r="B1" s="1109" t="s">
        <v>540</v>
      </c>
      <c r="C1" s="1109"/>
      <c r="D1" s="1109"/>
      <c r="E1" s="1109"/>
      <c r="F1" s="1109"/>
      <c r="G1" s="1109"/>
      <c r="H1" s="1109"/>
      <c r="I1" s="1109"/>
      <c r="J1" s="1109"/>
      <c r="K1" s="1109"/>
      <c r="L1" s="1109"/>
    </row>
    <row r="2" spans="2:14" ht="18.600000000000001" thickBot="1" x14ac:dyDescent="0.4"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350"/>
    </row>
    <row r="3" spans="2:14" ht="18.600000000000001" thickBot="1" x14ac:dyDescent="0.4">
      <c r="B3" s="798" t="s">
        <v>666</v>
      </c>
      <c r="C3" s="799">
        <v>2.5000000000000001E-3</v>
      </c>
      <c r="D3" s="409"/>
      <c r="E3" s="799">
        <v>2.5000000000000001E-3</v>
      </c>
      <c r="F3" s="409"/>
      <c r="G3" s="409"/>
      <c r="H3" s="582"/>
      <c r="I3" s="556"/>
      <c r="J3" s="350"/>
      <c r="K3" s="350"/>
      <c r="L3" s="350"/>
    </row>
    <row r="4" spans="2:14" ht="36" thickBot="1" x14ac:dyDescent="0.4">
      <c r="B4" s="800" t="s">
        <v>667</v>
      </c>
      <c r="C4" s="801">
        <v>1359.18</v>
      </c>
      <c r="D4" s="409"/>
      <c r="E4" s="801">
        <v>1359.18</v>
      </c>
      <c r="F4" s="409"/>
      <c r="G4" s="409"/>
      <c r="H4" s="582"/>
      <c r="I4" s="556"/>
      <c r="J4" s="350"/>
      <c r="K4" s="350"/>
      <c r="L4" s="350"/>
    </row>
    <row r="5" spans="2:14" ht="18" x14ac:dyDescent="0.35">
      <c r="B5" s="431"/>
      <c r="C5" s="802"/>
      <c r="D5" s="409"/>
      <c r="E5" s="802"/>
      <c r="F5" s="409"/>
      <c r="G5" s="409"/>
      <c r="H5" s="582"/>
      <c r="I5" s="556"/>
      <c r="J5" s="350"/>
      <c r="K5" s="350"/>
      <c r="L5" s="350"/>
    </row>
    <row r="6" spans="2:14" ht="18" x14ac:dyDescent="0.35">
      <c r="B6" s="898"/>
      <c r="C6" s="409"/>
      <c r="D6" s="409"/>
      <c r="E6" s="350"/>
      <c r="F6" s="350"/>
      <c r="G6" s="409"/>
      <c r="H6" s="409"/>
      <c r="I6" s="556"/>
      <c r="J6" s="350"/>
      <c r="K6" s="350"/>
      <c r="L6" s="350"/>
    </row>
    <row r="7" spans="2:14" ht="18" x14ac:dyDescent="0.35">
      <c r="B7" s="412" t="s">
        <v>100</v>
      </c>
      <c r="C7" s="502"/>
      <c r="D7" s="502"/>
      <c r="E7" s="412"/>
      <c r="F7" s="412"/>
      <c r="G7" s="412"/>
      <c r="H7" s="504">
        <v>0.71536535617185404</v>
      </c>
      <c r="I7" s="504">
        <v>0.25905102491833687</v>
      </c>
      <c r="J7" s="504">
        <v>2.5583637478829756E-2</v>
      </c>
      <c r="K7" s="564">
        <v>0</v>
      </c>
      <c r="L7" s="564">
        <v>0</v>
      </c>
      <c r="N7" s="64"/>
    </row>
    <row r="8" spans="2:14" ht="18.600000000000001" thickBot="1" x14ac:dyDescent="0.4">
      <c r="B8" s="412" t="s">
        <v>53</v>
      </c>
      <c r="C8" s="502"/>
      <c r="D8" s="502"/>
      <c r="E8" s="412"/>
      <c r="F8" s="412"/>
      <c r="G8" s="412"/>
      <c r="H8" s="504">
        <v>0.71536246597394981</v>
      </c>
      <c r="I8" s="504">
        <v>0.25905095179329252</v>
      </c>
      <c r="J8" s="504">
        <v>2.5586582232757685E-2</v>
      </c>
      <c r="K8" s="564">
        <v>0</v>
      </c>
      <c r="L8" s="564">
        <v>0</v>
      </c>
      <c r="N8" s="64"/>
    </row>
    <row r="9" spans="2:14" ht="21" thickBot="1" x14ac:dyDescent="0.35">
      <c r="B9" s="1134" t="s">
        <v>77</v>
      </c>
      <c r="C9" s="1116" t="s">
        <v>868</v>
      </c>
      <c r="D9" s="1216" t="s">
        <v>869</v>
      </c>
      <c r="E9" s="803" t="s">
        <v>880</v>
      </c>
      <c r="F9" s="1206" t="s">
        <v>881</v>
      </c>
      <c r="G9" s="1210" t="s">
        <v>123</v>
      </c>
      <c r="H9" s="1211"/>
      <c r="I9" s="1211"/>
      <c r="J9" s="1211"/>
      <c r="K9" s="1211"/>
      <c r="L9" s="1212"/>
      <c r="M9" s="61"/>
      <c r="N9" s="64"/>
    </row>
    <row r="10" spans="2:14" ht="18.75" customHeight="1" thickBot="1" x14ac:dyDescent="0.35">
      <c r="B10" s="1209"/>
      <c r="C10" s="1125"/>
      <c r="D10" s="1080"/>
      <c r="E10" s="1118" t="s">
        <v>839</v>
      </c>
      <c r="F10" s="1207"/>
      <c r="G10" s="1118" t="s">
        <v>839</v>
      </c>
      <c r="H10" s="1213" t="s">
        <v>594</v>
      </c>
      <c r="I10" s="1214"/>
      <c r="J10" s="1214"/>
      <c r="K10" s="1214"/>
      <c r="L10" s="1215"/>
      <c r="M10" s="61"/>
      <c r="N10" s="64"/>
    </row>
    <row r="11" spans="2:14" ht="35.4" thickBot="1" x14ac:dyDescent="0.35">
      <c r="B11" s="1135"/>
      <c r="C11" s="1117"/>
      <c r="D11" s="1217"/>
      <c r="E11" s="1125"/>
      <c r="F11" s="1208"/>
      <c r="G11" s="1125"/>
      <c r="H11" s="448" t="s">
        <v>59</v>
      </c>
      <c r="I11" s="448" t="s">
        <v>61</v>
      </c>
      <c r="J11" s="449" t="s">
        <v>60</v>
      </c>
      <c r="K11" s="804" t="s">
        <v>383</v>
      </c>
      <c r="L11" s="804" t="s">
        <v>592</v>
      </c>
      <c r="M11" s="61"/>
      <c r="N11" s="64"/>
    </row>
    <row r="12" spans="2:14" ht="18.600000000000001" thickBot="1" x14ac:dyDescent="0.4">
      <c r="B12" s="805" t="s">
        <v>11</v>
      </c>
      <c r="C12" s="806">
        <v>16.02</v>
      </c>
      <c r="D12" s="350">
        <v>16.017000000000003</v>
      </c>
      <c r="E12" s="807">
        <v>14.768899999999999</v>
      </c>
      <c r="F12" s="808"/>
      <c r="G12" s="809">
        <v>342.14339219999999</v>
      </c>
      <c r="H12" s="810">
        <v>244.76938277988003</v>
      </c>
      <c r="I12" s="810">
        <v>88.649352919020004</v>
      </c>
      <c r="J12" s="809">
        <v>8.7246565010999575</v>
      </c>
      <c r="K12" s="811">
        <v>0</v>
      </c>
      <c r="L12" s="811">
        <v>0</v>
      </c>
      <c r="M12" s="127"/>
      <c r="N12" s="64"/>
    </row>
    <row r="13" spans="2:14" s="12" customFormat="1" ht="18.600000000000001" thickBot="1" x14ac:dyDescent="0.4">
      <c r="B13" s="812" t="s">
        <v>124</v>
      </c>
      <c r="C13" s="813">
        <v>10.4</v>
      </c>
      <c r="D13" s="350">
        <v>10.396000000000003</v>
      </c>
      <c r="E13" s="814">
        <v>10.409540000000002</v>
      </c>
      <c r="F13" s="350"/>
      <c r="G13" s="815">
        <v>228.6858714</v>
      </c>
      <c r="H13" s="810">
        <v>163.60187239956002</v>
      </c>
      <c r="I13" s="810">
        <v>59.252509279739996</v>
      </c>
      <c r="J13" s="809">
        <v>5.8314897206999774</v>
      </c>
      <c r="K13" s="816">
        <v>0</v>
      </c>
      <c r="L13" s="816">
        <v>0</v>
      </c>
      <c r="M13" s="127"/>
      <c r="N13" s="64"/>
    </row>
    <row r="14" spans="2:14" s="12" customFormat="1" ht="18.600000000000001" thickBot="1" x14ac:dyDescent="0.4">
      <c r="B14" s="812" t="s">
        <v>125</v>
      </c>
      <c r="C14" s="813">
        <v>5.62</v>
      </c>
      <c r="D14" s="350">
        <v>5.6210000000000004</v>
      </c>
      <c r="E14" s="814">
        <v>4.9593599999999993</v>
      </c>
      <c r="F14" s="350">
        <v>22.41</v>
      </c>
      <c r="G14" s="815">
        <v>113.4575208</v>
      </c>
      <c r="H14" s="810">
        <v>81.16751038032001</v>
      </c>
      <c r="I14" s="810">
        <v>29.39684363928</v>
      </c>
      <c r="J14" s="809">
        <v>2.8931667803999872</v>
      </c>
      <c r="K14" s="816">
        <v>0</v>
      </c>
      <c r="L14" s="816">
        <v>0</v>
      </c>
      <c r="M14" s="127"/>
      <c r="N14" s="64"/>
    </row>
    <row r="15" spans="2:14" s="1" customFormat="1" ht="18.600000000000001" thickBot="1" x14ac:dyDescent="0.4">
      <c r="B15" s="783" t="s">
        <v>650</v>
      </c>
      <c r="C15" s="785">
        <v>9.9400000000000013</v>
      </c>
      <c r="D15" s="350">
        <v>9.9400000000000013</v>
      </c>
      <c r="E15" s="817">
        <v>9.94754</v>
      </c>
      <c r="F15" s="818"/>
      <c r="G15" s="785">
        <v>222.92437139999998</v>
      </c>
      <c r="H15" s="785">
        <v>15.911099999999999</v>
      </c>
      <c r="I15" s="785">
        <v>207.01327139999998</v>
      </c>
      <c r="J15" s="785">
        <v>0</v>
      </c>
      <c r="K15" s="819">
        <v>0</v>
      </c>
      <c r="L15" s="819">
        <v>0</v>
      </c>
      <c r="M15" s="127"/>
      <c r="N15" s="96"/>
    </row>
    <row r="16" spans="2:14" s="1" customFormat="1" ht="18.600000000000001" thickBot="1" x14ac:dyDescent="0.4">
      <c r="B16" s="820" t="s">
        <v>400</v>
      </c>
      <c r="C16" s="821">
        <v>9.23</v>
      </c>
      <c r="D16" s="350">
        <v>9.23</v>
      </c>
      <c r="E16" s="822">
        <v>9.2375399999999992</v>
      </c>
      <c r="F16" s="823">
        <v>22.41</v>
      </c>
      <c r="G16" s="821">
        <v>207.01327139999998</v>
      </c>
      <c r="H16" s="824"/>
      <c r="I16" s="821">
        <v>207.01327139999998</v>
      </c>
      <c r="J16" s="824"/>
      <c r="K16" s="825"/>
      <c r="L16" s="825"/>
      <c r="M16" s="127"/>
      <c r="N16" s="96"/>
    </row>
    <row r="17" spans="2:14" ht="18.75" customHeight="1" thickBot="1" x14ac:dyDescent="0.4">
      <c r="B17" s="426" t="s">
        <v>668</v>
      </c>
      <c r="C17" s="441">
        <v>2.72</v>
      </c>
      <c r="D17" s="826">
        <v>2.72</v>
      </c>
      <c r="E17" s="827">
        <v>2.7183600000000001</v>
      </c>
      <c r="F17" s="823">
        <v>22.41</v>
      </c>
      <c r="G17" s="821">
        <v>60.9184476</v>
      </c>
      <c r="H17" s="828"/>
      <c r="I17" s="821">
        <v>60.9184476</v>
      </c>
      <c r="J17" s="828"/>
      <c r="K17" s="829"/>
      <c r="L17" s="829"/>
      <c r="M17" s="127"/>
      <c r="N17" s="99"/>
    </row>
    <row r="18" spans="2:14" ht="18.600000000000001" thickBot="1" x14ac:dyDescent="0.4">
      <c r="B18" s="426" t="s">
        <v>541</v>
      </c>
      <c r="C18" s="441">
        <v>1.35</v>
      </c>
      <c r="D18" s="826">
        <v>1.35</v>
      </c>
      <c r="E18" s="827">
        <v>1.3591800000000001</v>
      </c>
      <c r="F18" s="823">
        <v>22.41</v>
      </c>
      <c r="G18" s="821">
        <v>30.4592238</v>
      </c>
      <c r="H18" s="830"/>
      <c r="I18" s="821">
        <v>30.4592238</v>
      </c>
      <c r="J18" s="830"/>
      <c r="K18" s="831"/>
      <c r="L18" s="831"/>
      <c r="M18" s="127"/>
      <c r="N18" s="64"/>
    </row>
    <row r="19" spans="2:14" ht="18.600000000000001" thickBot="1" x14ac:dyDescent="0.4">
      <c r="B19" s="832" t="s">
        <v>669</v>
      </c>
      <c r="C19" s="441">
        <v>5.16</v>
      </c>
      <c r="D19" s="826">
        <v>5.16</v>
      </c>
      <c r="E19" s="827">
        <v>5.16</v>
      </c>
      <c r="F19" s="823">
        <v>22.41</v>
      </c>
      <c r="G19" s="821">
        <v>115.63560000000001</v>
      </c>
      <c r="H19" s="830"/>
      <c r="I19" s="821">
        <v>115.63560000000001</v>
      </c>
      <c r="J19" s="830"/>
      <c r="K19" s="831"/>
      <c r="L19" s="831"/>
      <c r="M19" s="127"/>
      <c r="N19" s="64"/>
    </row>
    <row r="20" spans="2:14" ht="18.600000000000001" hidden="1" thickBot="1" x14ac:dyDescent="0.4">
      <c r="B20" s="426" t="s">
        <v>545</v>
      </c>
      <c r="C20" s="424"/>
      <c r="D20" s="350"/>
      <c r="E20" s="833"/>
      <c r="F20" s="823">
        <v>16.78</v>
      </c>
      <c r="G20" s="821">
        <v>0</v>
      </c>
      <c r="H20" s="828"/>
      <c r="I20" s="422">
        <v>0</v>
      </c>
      <c r="J20" s="828"/>
      <c r="K20" s="829"/>
      <c r="L20" s="829"/>
      <c r="M20" s="127"/>
      <c r="N20" s="64"/>
    </row>
    <row r="21" spans="2:14" ht="18.600000000000001" hidden="1" thickBot="1" x14ac:dyDescent="0.4">
      <c r="B21" s="426" t="s">
        <v>37</v>
      </c>
      <c r="C21" s="834"/>
      <c r="D21" s="350"/>
      <c r="E21" s="827"/>
      <c r="F21" s="823">
        <v>16.78</v>
      </c>
      <c r="G21" s="821">
        <v>0</v>
      </c>
      <c r="H21" s="828"/>
      <c r="I21" s="422">
        <v>0</v>
      </c>
      <c r="J21" s="828"/>
      <c r="K21" s="829"/>
      <c r="L21" s="829"/>
      <c r="M21" s="127"/>
      <c r="N21" s="64"/>
    </row>
    <row r="22" spans="2:14" s="15" customFormat="1" ht="18.600000000000001" thickBot="1" x14ac:dyDescent="0.4">
      <c r="B22" s="835" t="s">
        <v>62</v>
      </c>
      <c r="C22" s="526">
        <v>0.71</v>
      </c>
      <c r="D22" s="350">
        <v>0.71</v>
      </c>
      <c r="E22" s="836">
        <v>0.71</v>
      </c>
      <c r="F22" s="823">
        <v>22.41</v>
      </c>
      <c r="G22" s="821">
        <v>15.911099999999999</v>
      </c>
      <c r="H22" s="526">
        <v>15.911099999999999</v>
      </c>
      <c r="I22" s="830"/>
      <c r="J22" s="830"/>
      <c r="K22" s="831"/>
      <c r="L22" s="831"/>
      <c r="M22" s="127"/>
      <c r="N22" s="74"/>
    </row>
    <row r="23" spans="2:14" ht="18.600000000000001" hidden="1" thickBot="1" x14ac:dyDescent="0.4">
      <c r="B23" s="426" t="s">
        <v>542</v>
      </c>
      <c r="C23" s="441"/>
      <c r="D23" s="826"/>
      <c r="E23" s="833"/>
      <c r="F23" s="823">
        <v>16.78</v>
      </c>
      <c r="G23" s="821">
        <v>0</v>
      </c>
      <c r="H23" s="424">
        <v>0</v>
      </c>
      <c r="I23" s="830"/>
      <c r="J23" s="830"/>
      <c r="K23" s="831"/>
      <c r="L23" s="831"/>
      <c r="M23" s="127"/>
      <c r="N23" s="64"/>
    </row>
    <row r="24" spans="2:14" ht="18.600000000000001" hidden="1" thickBot="1" x14ac:dyDescent="0.4">
      <c r="B24" s="426" t="s">
        <v>541</v>
      </c>
      <c r="C24" s="441"/>
      <c r="D24" s="826"/>
      <c r="E24" s="833"/>
      <c r="F24" s="823">
        <v>16.78</v>
      </c>
      <c r="G24" s="821">
        <v>0</v>
      </c>
      <c r="H24" s="424">
        <v>0</v>
      </c>
      <c r="I24" s="830"/>
      <c r="J24" s="830"/>
      <c r="K24" s="831"/>
      <c r="L24" s="831"/>
      <c r="M24" s="127"/>
      <c r="N24" s="64"/>
    </row>
    <row r="25" spans="2:14" ht="18.600000000000001" hidden="1" thickBot="1" x14ac:dyDescent="0.4">
      <c r="B25" s="426" t="s">
        <v>543</v>
      </c>
      <c r="C25" s="441"/>
      <c r="D25" s="826"/>
      <c r="E25" s="833"/>
      <c r="F25" s="823">
        <v>16.78</v>
      </c>
      <c r="G25" s="821">
        <v>0</v>
      </c>
      <c r="H25" s="424">
        <v>0</v>
      </c>
      <c r="I25" s="830"/>
      <c r="J25" s="830"/>
      <c r="K25" s="831"/>
      <c r="L25" s="831"/>
      <c r="M25" s="127"/>
      <c r="N25" s="64"/>
    </row>
    <row r="26" spans="2:14" ht="18.600000000000001" thickBot="1" x14ac:dyDescent="0.4">
      <c r="B26" s="426" t="s">
        <v>544</v>
      </c>
      <c r="C26" s="441">
        <v>0.71</v>
      </c>
      <c r="D26" s="826">
        <v>0.71</v>
      </c>
      <c r="E26" s="833">
        <v>0.71</v>
      </c>
      <c r="F26" s="837">
        <v>22.41</v>
      </c>
      <c r="G26" s="821">
        <v>15.911099999999999</v>
      </c>
      <c r="H26" s="424">
        <v>15.911099999999999</v>
      </c>
      <c r="I26" s="830"/>
      <c r="J26" s="830"/>
      <c r="K26" s="831"/>
      <c r="L26" s="831"/>
      <c r="M26" s="127"/>
      <c r="N26" s="64"/>
    </row>
    <row r="27" spans="2:14" ht="18.600000000000001" hidden="1" thickBot="1" x14ac:dyDescent="0.4">
      <c r="B27" s="426" t="s">
        <v>545</v>
      </c>
      <c r="C27" s="441"/>
      <c r="D27" s="826"/>
      <c r="E27" s="833"/>
      <c r="F27" s="837">
        <v>9.65</v>
      </c>
      <c r="G27" s="821">
        <v>0</v>
      </c>
      <c r="H27" s="424">
        <v>0</v>
      </c>
      <c r="I27" s="830"/>
      <c r="J27" s="830"/>
      <c r="K27" s="831"/>
      <c r="L27" s="831"/>
      <c r="M27" s="127"/>
      <c r="N27" s="64"/>
    </row>
    <row r="28" spans="2:14" ht="18.600000000000001" hidden="1" thickBot="1" x14ac:dyDescent="0.4">
      <c r="B28" s="838" t="s">
        <v>37</v>
      </c>
      <c r="C28" s="839"/>
      <c r="D28" s="350"/>
      <c r="E28" s="840"/>
      <c r="F28" s="841">
        <v>9.65</v>
      </c>
      <c r="G28" s="821">
        <v>0</v>
      </c>
      <c r="H28" s="447">
        <v>0</v>
      </c>
      <c r="I28" s="842"/>
      <c r="J28" s="842"/>
      <c r="K28" s="843"/>
      <c r="L28" s="843"/>
      <c r="M28" s="127"/>
      <c r="N28" s="64"/>
    </row>
    <row r="29" spans="2:14" s="1" customFormat="1" ht="18.600000000000001" thickBot="1" x14ac:dyDescent="0.4">
      <c r="B29" s="783" t="s">
        <v>401</v>
      </c>
      <c r="C29" s="844">
        <v>4.78</v>
      </c>
      <c r="D29" s="350">
        <v>4.78</v>
      </c>
      <c r="E29" s="844">
        <v>4.7875399999999999</v>
      </c>
      <c r="F29" s="845"/>
      <c r="G29" s="785">
        <v>98.240320799999992</v>
      </c>
      <c r="H29" s="785">
        <v>14.569199999999999</v>
      </c>
      <c r="I29" s="785">
        <v>83.671120799999997</v>
      </c>
      <c r="J29" s="785">
        <v>0</v>
      </c>
      <c r="K29" s="785">
        <v>0</v>
      </c>
      <c r="L29" s="785">
        <v>0</v>
      </c>
      <c r="M29" s="127"/>
      <c r="N29" s="6"/>
    </row>
    <row r="30" spans="2:14" s="1" customFormat="1" ht="36.6" thickBot="1" x14ac:dyDescent="0.4">
      <c r="B30" s="846" t="s">
        <v>672</v>
      </c>
      <c r="C30" s="847">
        <v>4.07</v>
      </c>
      <c r="D30" s="350">
        <v>4.07</v>
      </c>
      <c r="E30" s="758">
        <v>4.0775399999999999</v>
      </c>
      <c r="F30" s="848">
        <v>20.52</v>
      </c>
      <c r="G30" s="713">
        <v>83.671120799999997</v>
      </c>
      <c r="H30" s="849"/>
      <c r="I30" s="711">
        <v>83.671120799999997</v>
      </c>
      <c r="J30" s="735"/>
      <c r="K30" s="735"/>
      <c r="L30" s="850"/>
      <c r="M30" s="127"/>
      <c r="N30" s="6"/>
    </row>
    <row r="31" spans="2:14" s="1" customFormat="1" ht="18.600000000000001" thickBot="1" x14ac:dyDescent="0.4">
      <c r="B31" s="851" t="s">
        <v>402</v>
      </c>
      <c r="C31" s="852">
        <v>0.71</v>
      </c>
      <c r="D31" s="350">
        <v>0.71</v>
      </c>
      <c r="E31" s="853">
        <v>0.71</v>
      </c>
      <c r="F31" s="854">
        <v>20.52</v>
      </c>
      <c r="G31" s="713">
        <v>14.569199999999999</v>
      </c>
      <c r="H31" s="855">
        <v>14.569199999999999</v>
      </c>
      <c r="I31" s="856"/>
      <c r="J31" s="857"/>
      <c r="K31" s="778"/>
      <c r="L31" s="858"/>
      <c r="M31" s="127"/>
      <c r="N31" s="6"/>
    </row>
    <row r="32" spans="2:14" s="1" customFormat="1" ht="18.600000000000001" thickBot="1" x14ac:dyDescent="0.4">
      <c r="B32" s="859"/>
      <c r="C32" s="844"/>
      <c r="D32" s="350"/>
      <c r="E32" s="860"/>
      <c r="F32" s="861"/>
      <c r="G32" s="765"/>
      <c r="H32" s="752"/>
      <c r="I32" s="862"/>
      <c r="J32" s="765"/>
      <c r="K32" s="765"/>
      <c r="L32" s="765"/>
      <c r="M32" s="127"/>
      <c r="N32" s="6"/>
    </row>
    <row r="33" spans="2:54" s="1" customFormat="1" ht="18.600000000000001" thickBot="1" x14ac:dyDescent="0.4">
      <c r="B33" s="863" t="s">
        <v>671</v>
      </c>
      <c r="C33" s="847">
        <v>0.15</v>
      </c>
      <c r="D33" s="350">
        <v>0.15</v>
      </c>
      <c r="E33" s="822">
        <v>0.15</v>
      </c>
      <c r="F33" s="823">
        <v>22.41</v>
      </c>
      <c r="G33" s="821">
        <v>3.3614999999999999</v>
      </c>
      <c r="H33" s="821">
        <v>2.4046909293714323</v>
      </c>
      <c r="I33" s="821">
        <v>0.87079977445315282</v>
      </c>
      <c r="J33" s="821">
        <v>6.1527822208728655E-2</v>
      </c>
      <c r="K33" s="821">
        <v>0</v>
      </c>
      <c r="L33" s="821">
        <v>0</v>
      </c>
      <c r="M33" s="127"/>
      <c r="N33" s="6"/>
    </row>
    <row r="34" spans="2:54" s="1" customFormat="1" ht="18.600000000000001" thickBot="1" x14ac:dyDescent="0.4">
      <c r="B34" s="864" t="s">
        <v>385</v>
      </c>
      <c r="C34" s="865">
        <v>0.61</v>
      </c>
      <c r="D34" s="350">
        <v>0.61</v>
      </c>
      <c r="E34" s="866">
        <v>0.61</v>
      </c>
      <c r="F34" s="867">
        <v>20.52</v>
      </c>
      <c r="G34" s="868">
        <v>12.517199999999999</v>
      </c>
      <c r="H34" s="821">
        <v>8.9543350590891233</v>
      </c>
      <c r="I34" s="821">
        <v>3.2425925737870007</v>
      </c>
      <c r="J34" s="821">
        <v>0.32027236712387447</v>
      </c>
      <c r="K34" s="868">
        <v>0</v>
      </c>
      <c r="L34" s="868">
        <v>0</v>
      </c>
      <c r="M34" s="127"/>
      <c r="N34" s="6"/>
    </row>
    <row r="35" spans="2:54" s="1" customFormat="1" ht="18.600000000000001" thickBot="1" x14ac:dyDescent="0.4">
      <c r="B35" s="783"/>
      <c r="C35" s="844"/>
      <c r="D35" s="350"/>
      <c r="E35" s="817"/>
      <c r="F35" s="869"/>
      <c r="G35" s="706"/>
      <c r="H35" s="765"/>
      <c r="I35" s="765"/>
      <c r="J35" s="765"/>
      <c r="K35" s="765"/>
      <c r="L35" s="870"/>
      <c r="M35" s="127"/>
      <c r="N35" s="6"/>
    </row>
    <row r="36" spans="2:54" s="15" customFormat="1" ht="18" x14ac:dyDescent="0.35">
      <c r="B36" s="871" t="s">
        <v>656</v>
      </c>
      <c r="C36" s="872">
        <v>0.156</v>
      </c>
      <c r="D36" s="350">
        <v>0.156</v>
      </c>
      <c r="E36" s="873">
        <v>0.156</v>
      </c>
      <c r="F36" s="874">
        <v>22.41</v>
      </c>
      <c r="G36" s="875">
        <v>2.4</v>
      </c>
      <c r="H36" s="875">
        <v>1.7</v>
      </c>
      <c r="I36" s="875">
        <v>0.6</v>
      </c>
      <c r="J36" s="875">
        <v>0.1</v>
      </c>
      <c r="K36" s="875">
        <v>0</v>
      </c>
      <c r="L36" s="875">
        <v>0</v>
      </c>
      <c r="M36" s="127"/>
      <c r="N36" s="74"/>
    </row>
    <row r="37" spans="2:54" s="15" customFormat="1" ht="18.600000000000001" thickBot="1" x14ac:dyDescent="0.4">
      <c r="B37" s="876" t="s">
        <v>657</v>
      </c>
      <c r="C37" s="877">
        <v>0.156</v>
      </c>
      <c r="D37" s="350">
        <v>0.156</v>
      </c>
      <c r="E37" s="878">
        <v>0.156</v>
      </c>
      <c r="F37" s="879">
        <v>20.52</v>
      </c>
      <c r="G37" s="764">
        <v>2.7</v>
      </c>
      <c r="H37" s="764">
        <v>1.9</v>
      </c>
      <c r="I37" s="764">
        <v>0.7</v>
      </c>
      <c r="J37" s="764">
        <v>0.1</v>
      </c>
      <c r="K37" s="764">
        <v>0</v>
      </c>
      <c r="L37" s="764">
        <v>0</v>
      </c>
      <c r="M37" s="127"/>
      <c r="N37" s="74"/>
    </row>
    <row r="38" spans="2:54" ht="18.600000000000001" thickBot="1" x14ac:dyDescent="0.4">
      <c r="B38" s="880"/>
      <c r="C38" s="881"/>
      <c r="D38" s="350"/>
      <c r="E38" s="882"/>
      <c r="F38" s="883"/>
      <c r="G38" s="884"/>
      <c r="H38" s="885"/>
      <c r="I38" s="885"/>
      <c r="J38" s="886"/>
      <c r="K38" s="887"/>
      <c r="L38" s="888"/>
      <c r="M38" s="127"/>
      <c r="N38" s="64"/>
    </row>
    <row r="39" spans="2:54" s="15" customFormat="1" ht="18.600000000000001" thickBot="1" x14ac:dyDescent="0.4">
      <c r="B39" s="863" t="s">
        <v>715</v>
      </c>
      <c r="C39" s="889">
        <v>0.15</v>
      </c>
      <c r="D39" s="350">
        <v>0.15</v>
      </c>
      <c r="E39" s="822">
        <v>0.156</v>
      </c>
      <c r="F39" s="823">
        <v>22.41</v>
      </c>
      <c r="G39" s="821"/>
      <c r="H39" s="890"/>
      <c r="I39" s="890"/>
      <c r="J39" s="821"/>
      <c r="K39" s="890"/>
      <c r="L39" s="821">
        <v>0</v>
      </c>
      <c r="M39" s="101"/>
      <c r="N39" s="100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</row>
    <row r="40" spans="2:54" ht="18.600000000000001" thickBot="1" x14ac:dyDescent="0.4">
      <c r="B40" s="485"/>
      <c r="C40" s="422">
        <v>7.4999999999999997E-2</v>
      </c>
      <c r="D40" s="826">
        <v>7.4999999999999997E-2</v>
      </c>
      <c r="E40" s="827">
        <v>7.8E-2</v>
      </c>
      <c r="F40" s="823">
        <v>22.41</v>
      </c>
      <c r="G40" s="422"/>
      <c r="H40" s="736"/>
      <c r="I40" s="736"/>
      <c r="J40" s="422"/>
      <c r="K40" s="736"/>
      <c r="L40" s="422"/>
      <c r="M40" s="123"/>
      <c r="N40" s="66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ht="18" x14ac:dyDescent="0.35">
      <c r="B41" s="485"/>
      <c r="C41" s="422">
        <v>7.4999999999999997E-2</v>
      </c>
      <c r="D41" s="826">
        <v>7.4999999999999997E-2</v>
      </c>
      <c r="E41" s="827">
        <v>7.8E-2</v>
      </c>
      <c r="F41" s="823">
        <v>22.41</v>
      </c>
      <c r="G41" s="422"/>
      <c r="H41" s="736"/>
      <c r="I41" s="736"/>
      <c r="J41" s="422"/>
      <c r="K41" s="736"/>
      <c r="L41" s="422"/>
      <c r="M41" s="123"/>
      <c r="N41" s="66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15" customFormat="1" ht="17.399999999999999" x14ac:dyDescent="0.3">
      <c r="B42" s="519" t="s">
        <v>716</v>
      </c>
      <c r="C42" s="420">
        <v>0.15</v>
      </c>
      <c r="D42" s="891">
        <v>0.15</v>
      </c>
      <c r="E42" s="892">
        <v>0.156</v>
      </c>
      <c r="F42" s="893">
        <v>20.52</v>
      </c>
      <c r="G42" s="420"/>
      <c r="H42" s="894"/>
      <c r="I42" s="894"/>
      <c r="J42" s="420"/>
      <c r="K42" s="894"/>
      <c r="L42" s="420">
        <v>0</v>
      </c>
      <c r="M42" s="101"/>
      <c r="N42" s="74"/>
    </row>
    <row r="43" spans="2:54" s="15" customFormat="1" ht="18" x14ac:dyDescent="0.35">
      <c r="B43" s="485"/>
      <c r="C43" s="420">
        <v>7.4999999999999997E-2</v>
      </c>
      <c r="D43" s="891">
        <v>7.4999999999999997E-2</v>
      </c>
      <c r="E43" s="827">
        <v>7.8E-2</v>
      </c>
      <c r="F43" s="893">
        <v>20.52</v>
      </c>
      <c r="G43" s="422"/>
      <c r="H43" s="894"/>
      <c r="I43" s="894"/>
      <c r="J43" s="420"/>
      <c r="K43" s="894"/>
      <c r="L43" s="420"/>
      <c r="M43" s="101"/>
      <c r="N43" s="74"/>
    </row>
    <row r="44" spans="2:54" s="15" customFormat="1" ht="18.600000000000001" thickBot="1" x14ac:dyDescent="0.4">
      <c r="B44" s="895"/>
      <c r="C44" s="764">
        <v>7.4999999999999997E-2</v>
      </c>
      <c r="D44" s="350">
        <v>7.4999999999999997E-2</v>
      </c>
      <c r="E44" s="896">
        <v>7.8E-2</v>
      </c>
      <c r="F44" s="893">
        <v>20.52</v>
      </c>
      <c r="G44" s="428"/>
      <c r="H44" s="897"/>
      <c r="I44" s="897"/>
      <c r="J44" s="764"/>
      <c r="K44" s="897"/>
      <c r="L44" s="764"/>
      <c r="M44" s="101"/>
      <c r="N44" s="74"/>
    </row>
    <row r="45" spans="2:54" ht="18" x14ac:dyDescent="0.35">
      <c r="B45" s="350"/>
      <c r="C45" s="350"/>
      <c r="D45" s="795"/>
      <c r="E45" s="350"/>
      <c r="F45" s="350"/>
      <c r="G45" s="350"/>
      <c r="H45" s="350"/>
      <c r="I45" s="350"/>
      <c r="J45" s="350"/>
      <c r="K45" s="350"/>
      <c r="L45" s="350"/>
      <c r="M45" s="101"/>
      <c r="N45" s="64"/>
    </row>
    <row r="46" spans="2:54" ht="18" x14ac:dyDescent="0.35">
      <c r="B46" s="350"/>
      <c r="C46" s="350"/>
      <c r="D46" s="795"/>
      <c r="E46" s="350"/>
      <c r="F46" s="350"/>
      <c r="G46" s="495"/>
      <c r="H46" s="495"/>
      <c r="I46" s="350"/>
      <c r="J46" s="350"/>
      <c r="K46" s="350"/>
      <c r="L46" s="350"/>
      <c r="M46" s="101"/>
      <c r="N46" s="64"/>
    </row>
    <row r="47" spans="2:54" ht="24" customHeight="1" x14ac:dyDescent="0.35">
      <c r="B47" s="350" t="s">
        <v>102</v>
      </c>
      <c r="C47" s="350"/>
      <c r="D47" s="795"/>
      <c r="E47" s="350"/>
      <c r="F47" s="350"/>
      <c r="G47" s="350"/>
      <c r="H47" s="350"/>
      <c r="I47" s="350"/>
      <c r="J47" s="350"/>
      <c r="K47" s="350" t="s">
        <v>732</v>
      </c>
      <c r="L47" s="350"/>
      <c r="M47" s="101"/>
      <c r="N47" s="64"/>
    </row>
    <row r="48" spans="2:54" ht="24" customHeight="1" x14ac:dyDescent="0.35">
      <c r="B48" s="492" t="s">
        <v>536</v>
      </c>
      <c r="C48" s="492"/>
      <c r="D48" s="796"/>
      <c r="E48" s="796"/>
      <c r="F48" s="797"/>
      <c r="G48" s="350"/>
      <c r="H48" s="350"/>
      <c r="I48" s="350"/>
      <c r="J48" s="350"/>
      <c r="K48" s="350" t="s">
        <v>731</v>
      </c>
      <c r="L48" s="350"/>
      <c r="M48" s="101"/>
      <c r="N48" s="64"/>
    </row>
    <row r="49" spans="2:14" ht="24" customHeight="1" x14ac:dyDescent="0.35">
      <c r="B49" s="350" t="s">
        <v>354</v>
      </c>
      <c r="C49" s="350"/>
      <c r="D49" s="350"/>
      <c r="E49" s="350"/>
      <c r="F49" s="350"/>
      <c r="G49" s="492"/>
      <c r="H49" s="350"/>
      <c r="I49" s="350"/>
      <c r="J49" s="350"/>
      <c r="K49" s="492" t="s">
        <v>743</v>
      </c>
      <c r="L49" s="350"/>
      <c r="M49" s="101"/>
      <c r="N49" s="64"/>
    </row>
    <row r="50" spans="2:14" ht="17.399999999999999" x14ac:dyDescent="0.3"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N50" s="64"/>
    </row>
    <row r="51" spans="2:14" ht="12.75" customHeight="1" x14ac:dyDescent="0.3"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N51" s="64"/>
    </row>
    <row r="52" spans="2:14" ht="12.75" customHeight="1" x14ac:dyDescent="0.3"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N52" s="64"/>
    </row>
    <row r="53" spans="2:14" ht="12.75" customHeight="1" x14ac:dyDescent="0.3"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N53" s="64"/>
    </row>
    <row r="54" spans="2:14" ht="12.75" customHeight="1" x14ac:dyDescent="0.3"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64"/>
      <c r="N54" s="64"/>
    </row>
    <row r="55" spans="2:14" ht="12.75" customHeight="1" x14ac:dyDescent="0.3"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N55" s="64"/>
    </row>
    <row r="56" spans="2:14" ht="12.75" customHeight="1" x14ac:dyDescent="0.3"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N56" s="64"/>
    </row>
    <row r="57" spans="2:14" ht="12.75" customHeight="1" x14ac:dyDescent="0.3">
      <c r="B57" s="64"/>
      <c r="C57" s="64"/>
      <c r="D57" s="64"/>
      <c r="E57" s="64"/>
      <c r="F57" s="64"/>
      <c r="G57" s="64"/>
      <c r="H57" s="64"/>
      <c r="I57" s="64"/>
      <c r="J57" s="64"/>
      <c r="K57" s="64"/>
      <c r="L57" s="64"/>
      <c r="N57" s="64"/>
    </row>
    <row r="58" spans="2:14" ht="12.75" customHeight="1" x14ac:dyDescent="0.3"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N58" s="64"/>
    </row>
    <row r="59" spans="2:14" ht="12.75" customHeight="1" x14ac:dyDescent="0.3"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N59" s="64"/>
    </row>
    <row r="60" spans="2:14" ht="12.75" customHeight="1" x14ac:dyDescent="0.3"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N60" s="64"/>
    </row>
    <row r="61" spans="2:14" ht="12.75" customHeight="1" x14ac:dyDescent="0.3"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N61" s="64"/>
    </row>
    <row r="62" spans="2:14" ht="12.75" customHeight="1" x14ac:dyDescent="0.25"/>
    <row r="63" spans="2:14" ht="12.75" customHeight="1" x14ac:dyDescent="0.25"/>
    <row r="64" spans="2:1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</sheetData>
  <mergeCells count="9">
    <mergeCell ref="B1:L1"/>
    <mergeCell ref="C9:C11"/>
    <mergeCell ref="F9:F11"/>
    <mergeCell ref="G10:G11"/>
    <mergeCell ref="B9:B11"/>
    <mergeCell ref="E10:E11"/>
    <mergeCell ref="G9:L9"/>
    <mergeCell ref="H10:L10"/>
    <mergeCell ref="D9:D11"/>
  </mergeCells>
  <phoneticPr fontId="0" type="noConversion"/>
  <conditionalFormatting sqref="F3:F5 D9:F9 H10">
    <cfRule type="expression" dxfId="7" priority="4" stopIfTrue="1">
      <formula>ABS($F3-($G3+$H3+$F3+$F3))&gt;отклонение</formula>
    </cfRule>
  </conditionalFormatting>
  <conditionalFormatting sqref="G49">
    <cfRule type="expression" dxfId="6" priority="2" stopIfTrue="1">
      <formula>$H49-(#REF!+#REF!+#REF!+#REF!)&lt;&gt;0</formula>
    </cfRule>
  </conditionalFormatting>
  <conditionalFormatting sqref="K49">
    <cfRule type="expression" dxfId="5" priority="1" stopIfTrue="1">
      <formula>$H49-(#REF!+#REF!+#REF!+#REF!)&lt;&gt;0</formula>
    </cfRule>
  </conditionalFormatting>
  <pageMargins left="0.78740157480314965" right="0.78740157480314965" top="1.1811023622047245" bottom="0.39370078740157483" header="0.31496062992125984" footer="0.31496062992125984"/>
  <pageSetup paperSize="9" scale="51" orientation="landscape" horizontalDpi="4294967293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B0F0"/>
    <pageSetUpPr fitToPage="1"/>
  </sheetPr>
  <dimension ref="A1:P40"/>
  <sheetViews>
    <sheetView topLeftCell="A25" workbookViewId="0">
      <selection activeCell="A3" sqref="A3:M39"/>
    </sheetView>
  </sheetViews>
  <sheetFormatPr defaultRowHeight="13.2" x14ac:dyDescent="0.25"/>
  <cols>
    <col min="1" max="1" width="5.109375" customWidth="1"/>
    <col min="2" max="2" width="59.44140625" customWidth="1"/>
    <col min="3" max="3" width="6" style="130" customWidth="1"/>
    <col min="4" max="5" width="14.44140625" customWidth="1"/>
    <col min="6" max="6" width="0.44140625" customWidth="1"/>
    <col min="7" max="7" width="14.44140625" hidden="1" customWidth="1"/>
    <col min="8" max="13" width="14.44140625" customWidth="1"/>
  </cols>
  <sheetData>
    <row r="1" spans="1:16" x14ac:dyDescent="0.25">
      <c r="J1" s="15"/>
    </row>
    <row r="2" spans="1:16" x14ac:dyDescent="0.25">
      <c r="J2" s="15"/>
    </row>
    <row r="3" spans="1:16" ht="72" customHeight="1" x14ac:dyDescent="0.25">
      <c r="A3" s="1218" t="s">
        <v>673</v>
      </c>
      <c r="B3" s="1218"/>
      <c r="C3" s="1218"/>
      <c r="D3" s="1218"/>
      <c r="E3" s="1218"/>
      <c r="F3" s="1218"/>
      <c r="G3" s="1218"/>
      <c r="H3" s="1218"/>
      <c r="I3" s="1218"/>
      <c r="J3" s="1218"/>
      <c r="K3" s="1218"/>
      <c r="L3" s="1218"/>
      <c r="M3" s="1218"/>
    </row>
    <row r="4" spans="1:16" ht="18.600000000000001" thickBot="1" x14ac:dyDescent="0.4">
      <c r="A4" s="350"/>
      <c r="B4" s="350"/>
      <c r="C4" s="899"/>
      <c r="D4" s="350"/>
      <c r="E4" s="350"/>
      <c r="F4" s="350"/>
      <c r="G4" s="350"/>
      <c r="H4" s="350"/>
      <c r="I4" s="350"/>
      <c r="J4" s="350"/>
      <c r="K4" s="350"/>
      <c r="L4" s="350"/>
      <c r="M4" s="350" t="s">
        <v>17</v>
      </c>
    </row>
    <row r="5" spans="1:16" ht="15.6" x14ac:dyDescent="0.3">
      <c r="A5" s="1226"/>
      <c r="B5" s="1228" t="s">
        <v>193</v>
      </c>
      <c r="C5" s="1229" t="s">
        <v>194</v>
      </c>
      <c r="D5" s="1228" t="s">
        <v>870</v>
      </c>
      <c r="E5" s="1228"/>
      <c r="F5" s="1081" t="s">
        <v>744</v>
      </c>
      <c r="G5" s="1081"/>
      <c r="H5" s="1228" t="s">
        <v>856</v>
      </c>
      <c r="I5" s="1228"/>
      <c r="J5" s="1228"/>
      <c r="K5" s="1228"/>
      <c r="L5" s="1228"/>
      <c r="M5" s="1232"/>
    </row>
    <row r="6" spans="1:16" ht="25.5" customHeight="1" x14ac:dyDescent="0.3">
      <c r="A6" s="1227"/>
      <c r="B6" s="1088"/>
      <c r="C6" s="1230"/>
      <c r="D6" s="1088" t="s">
        <v>195</v>
      </c>
      <c r="E6" s="1088"/>
      <c r="F6" s="1081" t="s">
        <v>195</v>
      </c>
      <c r="G6" s="1081"/>
      <c r="H6" s="1088" t="s">
        <v>195</v>
      </c>
      <c r="I6" s="1088"/>
      <c r="J6" s="1088" t="s">
        <v>217</v>
      </c>
      <c r="K6" s="1088"/>
      <c r="L6" s="1088" t="s">
        <v>218</v>
      </c>
      <c r="M6" s="1231"/>
    </row>
    <row r="7" spans="1:16" ht="15.6" x14ac:dyDescent="0.3">
      <c r="A7" s="973"/>
      <c r="B7" s="391"/>
      <c r="C7" s="974"/>
      <c r="D7" s="284" t="s">
        <v>46</v>
      </c>
      <c r="E7" s="284" t="s">
        <v>14</v>
      </c>
      <c r="F7" s="284" t="s">
        <v>46</v>
      </c>
      <c r="G7" s="284" t="s">
        <v>14</v>
      </c>
      <c r="H7" s="284" t="s">
        <v>46</v>
      </c>
      <c r="I7" s="284" t="s">
        <v>14</v>
      </c>
      <c r="J7" s="284" t="s">
        <v>46</v>
      </c>
      <c r="K7" s="284" t="s">
        <v>14</v>
      </c>
      <c r="L7" s="284" t="s">
        <v>46</v>
      </c>
      <c r="M7" s="975" t="s">
        <v>14</v>
      </c>
    </row>
    <row r="8" spans="1:16" ht="18" thickBot="1" x14ac:dyDescent="0.35">
      <c r="A8" s="1233" t="s">
        <v>219</v>
      </c>
      <c r="B8" s="1234"/>
      <c r="C8" s="1234"/>
      <c r="D8" s="1235"/>
      <c r="E8" s="1235"/>
      <c r="F8" s="1235"/>
      <c r="G8" s="1235"/>
      <c r="H8" s="1235"/>
      <c r="I8" s="1235"/>
      <c r="J8" s="1235"/>
      <c r="K8" s="1235"/>
      <c r="L8" s="1235"/>
      <c r="M8" s="1236"/>
    </row>
    <row r="9" spans="1:16" ht="36" x14ac:dyDescent="0.35">
      <c r="A9" s="900" t="s">
        <v>196</v>
      </c>
      <c r="B9" s="901" t="s">
        <v>220</v>
      </c>
      <c r="C9" s="902" t="s">
        <v>882</v>
      </c>
      <c r="D9" s="903">
        <v>10400</v>
      </c>
      <c r="E9" s="904">
        <v>4780.13</v>
      </c>
      <c r="F9" s="350">
        <v>10400</v>
      </c>
      <c r="G9" s="350">
        <v>4780.13</v>
      </c>
      <c r="H9" s="905">
        <v>10331.540000000001</v>
      </c>
      <c r="I9" s="906">
        <v>5631.54</v>
      </c>
      <c r="J9" s="905">
        <v>710</v>
      </c>
      <c r="K9" s="907">
        <v>710</v>
      </c>
      <c r="L9" s="907">
        <v>9237.5400000000009</v>
      </c>
      <c r="M9" s="908">
        <v>4077.54</v>
      </c>
      <c r="O9" s="131"/>
      <c r="P9" s="131"/>
    </row>
    <row r="10" spans="1:16" ht="21" x14ac:dyDescent="0.35">
      <c r="A10" s="909" t="s">
        <v>197</v>
      </c>
      <c r="B10" s="609" t="s">
        <v>221</v>
      </c>
      <c r="C10" s="910" t="s">
        <v>882</v>
      </c>
      <c r="D10" s="911">
        <v>710</v>
      </c>
      <c r="E10" s="912">
        <v>710</v>
      </c>
      <c r="F10" s="350">
        <v>710</v>
      </c>
      <c r="G10" s="350">
        <v>710</v>
      </c>
      <c r="H10" s="913">
        <v>710</v>
      </c>
      <c r="I10" s="914">
        <v>710</v>
      </c>
      <c r="J10" s="913">
        <v>710</v>
      </c>
      <c r="K10" s="616">
        <v>710</v>
      </c>
      <c r="L10" s="616">
        <v>0</v>
      </c>
      <c r="M10" s="915">
        <v>0</v>
      </c>
    </row>
    <row r="11" spans="1:16" ht="21" x14ac:dyDescent="0.35">
      <c r="A11" s="909" t="s">
        <v>198</v>
      </c>
      <c r="B11" s="609" t="s">
        <v>222</v>
      </c>
      <c r="C11" s="910" t="s">
        <v>882</v>
      </c>
      <c r="D11" s="916">
        <v>2720</v>
      </c>
      <c r="E11" s="917">
        <v>2720</v>
      </c>
      <c r="F11" s="350">
        <v>2720</v>
      </c>
      <c r="G11" s="350">
        <v>2720</v>
      </c>
      <c r="H11" s="913">
        <v>2718.36</v>
      </c>
      <c r="I11" s="914">
        <v>2038.77</v>
      </c>
      <c r="J11" s="913"/>
      <c r="K11" s="616"/>
      <c r="L11" s="616">
        <v>2718.36</v>
      </c>
      <c r="M11" s="915">
        <v>2038.77</v>
      </c>
    </row>
    <row r="12" spans="1:16" ht="36" x14ac:dyDescent="0.35">
      <c r="A12" s="909" t="s">
        <v>199</v>
      </c>
      <c r="B12" s="609" t="s">
        <v>223</v>
      </c>
      <c r="C12" s="910" t="s">
        <v>882</v>
      </c>
      <c r="D12" s="918">
        <v>5160</v>
      </c>
      <c r="E12" s="919"/>
      <c r="F12" s="350">
        <v>5160</v>
      </c>
      <c r="G12" s="350"/>
      <c r="H12" s="913">
        <v>5160</v>
      </c>
      <c r="I12" s="914">
        <v>0</v>
      </c>
      <c r="J12" s="913">
        <v>0</v>
      </c>
      <c r="K12" s="616">
        <v>0</v>
      </c>
      <c r="L12" s="616">
        <v>5160</v>
      </c>
      <c r="M12" s="915">
        <v>0</v>
      </c>
    </row>
    <row r="13" spans="1:16" ht="36" x14ac:dyDescent="0.35">
      <c r="A13" s="909" t="s">
        <v>224</v>
      </c>
      <c r="B13" s="609" t="s">
        <v>225</v>
      </c>
      <c r="C13" s="910"/>
      <c r="D13" s="918">
        <v>5160</v>
      </c>
      <c r="E13" s="920"/>
      <c r="F13" s="350">
        <v>5160</v>
      </c>
      <c r="G13" s="350"/>
      <c r="H13" s="921" t="s">
        <v>226</v>
      </c>
      <c r="I13" s="921" t="s">
        <v>226</v>
      </c>
      <c r="J13" s="922" t="s">
        <v>226</v>
      </c>
      <c r="K13" s="923" t="s">
        <v>226</v>
      </c>
      <c r="L13" s="923" t="s">
        <v>226</v>
      </c>
      <c r="M13" s="924" t="s">
        <v>226</v>
      </c>
    </row>
    <row r="14" spans="1:16" ht="21" x14ac:dyDescent="0.35">
      <c r="A14" s="909" t="s">
        <v>200</v>
      </c>
      <c r="B14" s="609" t="s">
        <v>227</v>
      </c>
      <c r="C14" s="910" t="s">
        <v>882</v>
      </c>
      <c r="D14" s="918">
        <v>1350</v>
      </c>
      <c r="E14" s="919">
        <v>1350</v>
      </c>
      <c r="F14" s="350">
        <v>1350</v>
      </c>
      <c r="G14" s="350">
        <v>1350</v>
      </c>
      <c r="H14" s="913">
        <v>1359.18</v>
      </c>
      <c r="I14" s="914">
        <v>2038.77</v>
      </c>
      <c r="J14" s="913">
        <v>0</v>
      </c>
      <c r="K14" s="616">
        <v>0</v>
      </c>
      <c r="L14" s="616">
        <v>1359.18</v>
      </c>
      <c r="M14" s="915">
        <v>2038.77</v>
      </c>
    </row>
    <row r="15" spans="1:16" ht="21" x14ac:dyDescent="0.35">
      <c r="A15" s="909" t="s">
        <v>228</v>
      </c>
      <c r="B15" s="609" t="s">
        <v>229</v>
      </c>
      <c r="C15" s="910" t="s">
        <v>882</v>
      </c>
      <c r="D15" s="918"/>
      <c r="E15" s="919"/>
      <c r="F15" s="350"/>
      <c r="G15" s="350"/>
      <c r="H15" s="913">
        <v>0</v>
      </c>
      <c r="I15" s="914">
        <v>0</v>
      </c>
      <c r="J15" s="913">
        <v>0</v>
      </c>
      <c r="K15" s="616">
        <v>0</v>
      </c>
      <c r="L15" s="616">
        <v>0</v>
      </c>
      <c r="M15" s="915">
        <v>0</v>
      </c>
    </row>
    <row r="16" spans="1:16" ht="36" x14ac:dyDescent="0.35">
      <c r="A16" s="909" t="s">
        <v>230</v>
      </c>
      <c r="B16" s="609" t="s">
        <v>259</v>
      </c>
      <c r="C16" s="910" t="s">
        <v>882</v>
      </c>
      <c r="D16" s="918"/>
      <c r="E16" s="919"/>
      <c r="F16" s="350"/>
      <c r="G16" s="350"/>
      <c r="H16" s="913">
        <v>0</v>
      </c>
      <c r="I16" s="914">
        <v>0</v>
      </c>
      <c r="J16" s="913">
        <v>0</v>
      </c>
      <c r="K16" s="616">
        <v>0</v>
      </c>
      <c r="L16" s="616">
        <v>0</v>
      </c>
      <c r="M16" s="915">
        <v>0</v>
      </c>
    </row>
    <row r="17" spans="1:15" ht="36.6" thickBot="1" x14ac:dyDescent="0.4">
      <c r="A17" s="925" t="s">
        <v>231</v>
      </c>
      <c r="B17" s="926" t="s">
        <v>232</v>
      </c>
      <c r="C17" s="927" t="s">
        <v>882</v>
      </c>
      <c r="D17" s="928">
        <v>460</v>
      </c>
      <c r="E17" s="929">
        <v>0.13</v>
      </c>
      <c r="F17" s="350">
        <v>460</v>
      </c>
      <c r="G17" s="350">
        <v>0.13</v>
      </c>
      <c r="H17" s="930">
        <v>384</v>
      </c>
      <c r="I17" s="931">
        <v>844</v>
      </c>
      <c r="J17" s="932" t="s">
        <v>226</v>
      </c>
      <c r="K17" s="933" t="s">
        <v>226</v>
      </c>
      <c r="L17" s="933" t="s">
        <v>226</v>
      </c>
      <c r="M17" s="934" t="s">
        <v>226</v>
      </c>
    </row>
    <row r="18" spans="1:15" ht="18" thickBot="1" x14ac:dyDescent="0.35">
      <c r="A18" s="1219" t="s">
        <v>233</v>
      </c>
      <c r="B18" s="1220"/>
      <c r="C18" s="1220"/>
      <c r="D18" s="1220"/>
      <c r="E18" s="1220"/>
      <c r="F18" s="1220"/>
      <c r="G18" s="1220"/>
      <c r="H18" s="1220"/>
      <c r="I18" s="1220"/>
      <c r="J18" s="1220"/>
      <c r="K18" s="1220"/>
      <c r="L18" s="1220"/>
      <c r="M18" s="1221"/>
    </row>
    <row r="19" spans="1:15" ht="21" x14ac:dyDescent="0.35">
      <c r="A19" s="935" t="s">
        <v>201</v>
      </c>
      <c r="B19" s="936" t="s">
        <v>234</v>
      </c>
      <c r="C19" s="937" t="s">
        <v>882</v>
      </c>
      <c r="D19" s="938">
        <v>10400</v>
      </c>
      <c r="E19" s="939">
        <v>4780.13</v>
      </c>
      <c r="F19" s="350">
        <v>10400</v>
      </c>
      <c r="G19" s="350">
        <v>4780.13</v>
      </c>
      <c r="H19" s="940">
        <v>10331.540000000001</v>
      </c>
      <c r="I19" s="939">
        <v>5631.54</v>
      </c>
      <c r="J19" s="941">
        <v>710</v>
      </c>
      <c r="K19" s="942">
        <v>710</v>
      </c>
      <c r="L19" s="942">
        <v>9237.5400000000009</v>
      </c>
      <c r="M19" s="943">
        <v>4077.54</v>
      </c>
    </row>
    <row r="20" spans="1:15" ht="39" x14ac:dyDescent="0.35">
      <c r="A20" s="909" t="s">
        <v>202</v>
      </c>
      <c r="B20" s="609" t="s">
        <v>235</v>
      </c>
      <c r="C20" s="910" t="s">
        <v>883</v>
      </c>
      <c r="D20" s="944">
        <v>5.99</v>
      </c>
      <c r="E20" s="919">
        <v>7.39</v>
      </c>
      <c r="F20" s="350">
        <v>5.99</v>
      </c>
      <c r="G20" s="350">
        <v>7.39</v>
      </c>
      <c r="H20" s="945">
        <v>22.41</v>
      </c>
      <c r="I20" s="919">
        <v>17.12</v>
      </c>
      <c r="J20" s="946">
        <v>22.41</v>
      </c>
      <c r="K20" s="947">
        <v>17.12</v>
      </c>
      <c r="L20" s="947">
        <v>22.41</v>
      </c>
      <c r="M20" s="919">
        <v>17.12</v>
      </c>
    </row>
    <row r="21" spans="1:15" ht="54" x14ac:dyDescent="0.35">
      <c r="A21" s="948" t="s">
        <v>236</v>
      </c>
      <c r="B21" s="901" t="s">
        <v>237</v>
      </c>
      <c r="C21" s="902" t="s">
        <v>583</v>
      </c>
      <c r="D21" s="922">
        <v>62.295999999999999</v>
      </c>
      <c r="E21" s="924">
        <v>35.325160699999998</v>
      </c>
      <c r="F21" s="350">
        <v>62.295999999999999</v>
      </c>
      <c r="G21" s="350">
        <v>35.325160699999998</v>
      </c>
      <c r="H21" s="922">
        <v>231.52981140000003</v>
      </c>
      <c r="I21" s="924">
        <v>96.411964800000007</v>
      </c>
      <c r="J21" s="949">
        <v>15.911100000000001</v>
      </c>
      <c r="K21" s="923">
        <v>12.155200000000001</v>
      </c>
      <c r="L21" s="923">
        <v>207.01327140000004</v>
      </c>
      <c r="M21" s="950">
        <v>69.807484800000012</v>
      </c>
    </row>
    <row r="22" spans="1:15" ht="54" x14ac:dyDescent="0.35">
      <c r="A22" s="909" t="s">
        <v>203</v>
      </c>
      <c r="B22" s="609" t="s">
        <v>238</v>
      </c>
      <c r="C22" s="910" t="s">
        <v>882</v>
      </c>
      <c r="D22" s="944">
        <v>0</v>
      </c>
      <c r="E22" s="920">
        <v>0</v>
      </c>
      <c r="F22" s="350">
        <v>0</v>
      </c>
      <c r="G22" s="350">
        <v>0</v>
      </c>
      <c r="H22" s="918">
        <v>0</v>
      </c>
      <c r="I22" s="920">
        <v>0</v>
      </c>
      <c r="J22" s="951">
        <v>0</v>
      </c>
      <c r="K22" s="618">
        <v>0</v>
      </c>
      <c r="L22" s="618">
        <v>0</v>
      </c>
      <c r="M22" s="920">
        <v>0</v>
      </c>
    </row>
    <row r="23" spans="1:15" ht="39" x14ac:dyDescent="0.35">
      <c r="A23" s="909" t="s">
        <v>204</v>
      </c>
      <c r="B23" s="609" t="s">
        <v>239</v>
      </c>
      <c r="C23" s="910" t="s">
        <v>883</v>
      </c>
      <c r="D23" s="944">
        <v>0</v>
      </c>
      <c r="E23" s="920">
        <v>0</v>
      </c>
      <c r="F23" s="350">
        <v>0</v>
      </c>
      <c r="G23" s="350">
        <v>0</v>
      </c>
      <c r="H23" s="918">
        <v>0</v>
      </c>
      <c r="I23" s="920">
        <v>0</v>
      </c>
      <c r="J23" s="951">
        <v>0</v>
      </c>
      <c r="K23" s="618">
        <v>0</v>
      </c>
      <c r="L23" s="618">
        <v>0</v>
      </c>
      <c r="M23" s="920">
        <v>0</v>
      </c>
    </row>
    <row r="24" spans="1:15" ht="54" x14ac:dyDescent="0.35">
      <c r="A24" s="900" t="s">
        <v>207</v>
      </c>
      <c r="B24" s="901" t="s">
        <v>240</v>
      </c>
      <c r="C24" s="902" t="s">
        <v>583</v>
      </c>
      <c r="D24" s="952">
        <v>0</v>
      </c>
      <c r="E24" s="953">
        <v>0</v>
      </c>
      <c r="F24" s="350">
        <v>0</v>
      </c>
      <c r="G24" s="350">
        <v>0</v>
      </c>
      <c r="H24" s="954">
        <v>0</v>
      </c>
      <c r="I24" s="953">
        <v>0</v>
      </c>
      <c r="J24" s="955">
        <v>0</v>
      </c>
      <c r="K24" s="956">
        <v>0</v>
      </c>
      <c r="L24" s="956">
        <v>0</v>
      </c>
      <c r="M24" s="953">
        <v>0</v>
      </c>
    </row>
    <row r="25" spans="1:15" ht="36" x14ac:dyDescent="0.35">
      <c r="A25" s="909" t="s">
        <v>216</v>
      </c>
      <c r="B25" s="609" t="s">
        <v>241</v>
      </c>
      <c r="C25" s="910" t="s">
        <v>882</v>
      </c>
      <c r="D25" s="944">
        <v>0</v>
      </c>
      <c r="E25" s="920">
        <v>0</v>
      </c>
      <c r="F25" s="350">
        <v>0</v>
      </c>
      <c r="G25" s="350">
        <v>0</v>
      </c>
      <c r="H25" s="918"/>
      <c r="I25" s="920">
        <v>0</v>
      </c>
      <c r="J25" s="951">
        <v>0</v>
      </c>
      <c r="K25" s="618">
        <v>0</v>
      </c>
      <c r="L25" s="618">
        <v>0</v>
      </c>
      <c r="M25" s="920">
        <v>0</v>
      </c>
    </row>
    <row r="26" spans="1:15" ht="39" x14ac:dyDescent="0.35">
      <c r="A26" s="909" t="s">
        <v>242</v>
      </c>
      <c r="B26" s="609" t="s">
        <v>243</v>
      </c>
      <c r="C26" s="910" t="s">
        <v>883</v>
      </c>
      <c r="D26" s="944">
        <v>0</v>
      </c>
      <c r="E26" s="920">
        <v>0</v>
      </c>
      <c r="F26" s="350">
        <v>0</v>
      </c>
      <c r="G26" s="350">
        <v>0</v>
      </c>
      <c r="H26" s="918"/>
      <c r="I26" s="920">
        <v>0</v>
      </c>
      <c r="J26" s="951">
        <v>0</v>
      </c>
      <c r="K26" s="618">
        <v>0</v>
      </c>
      <c r="L26" s="618">
        <v>0</v>
      </c>
      <c r="M26" s="920">
        <v>0</v>
      </c>
    </row>
    <row r="27" spans="1:15" ht="24" customHeight="1" x14ac:dyDescent="0.35">
      <c r="A27" s="948" t="s">
        <v>244</v>
      </c>
      <c r="B27" s="901" t="s">
        <v>245</v>
      </c>
      <c r="C27" s="902" t="s">
        <v>583</v>
      </c>
      <c r="D27" s="952">
        <v>0</v>
      </c>
      <c r="E27" s="953">
        <v>0</v>
      </c>
      <c r="F27" s="350">
        <v>0</v>
      </c>
      <c r="G27" s="350">
        <v>0</v>
      </c>
      <c r="H27" s="954">
        <v>0</v>
      </c>
      <c r="I27" s="953">
        <v>0</v>
      </c>
      <c r="J27" s="955">
        <v>0</v>
      </c>
      <c r="K27" s="956">
        <v>0</v>
      </c>
      <c r="L27" s="956">
        <v>0</v>
      </c>
      <c r="M27" s="953">
        <v>0</v>
      </c>
      <c r="N27" s="174"/>
      <c r="O27" s="174"/>
    </row>
    <row r="28" spans="1:15" ht="24" customHeight="1" thickBot="1" x14ac:dyDescent="0.4">
      <c r="A28" s="957" t="s">
        <v>246</v>
      </c>
      <c r="B28" s="958" t="s">
        <v>247</v>
      </c>
      <c r="C28" s="959" t="s">
        <v>583</v>
      </c>
      <c r="D28" s="932">
        <v>62.295999999999999</v>
      </c>
      <c r="E28" s="934">
        <v>35.325160699999998</v>
      </c>
      <c r="F28" s="350">
        <v>62.295999999999999</v>
      </c>
      <c r="G28" s="350">
        <v>35.325160699999998</v>
      </c>
      <c r="H28" s="960">
        <v>231.52981140000003</v>
      </c>
      <c r="I28" s="934">
        <v>96.411964800000007</v>
      </c>
      <c r="J28" s="961">
        <v>15.911100000000001</v>
      </c>
      <c r="K28" s="933">
        <v>12.155200000000001</v>
      </c>
      <c r="L28" s="933">
        <v>207.01327140000004</v>
      </c>
      <c r="M28" s="934">
        <v>69.807484800000012</v>
      </c>
      <c r="N28" s="3"/>
      <c r="O28" s="3"/>
    </row>
    <row r="29" spans="1:15" ht="18" thickBot="1" x14ac:dyDescent="0.35">
      <c r="A29" s="1222" t="s">
        <v>248</v>
      </c>
      <c r="B29" s="1223"/>
      <c r="C29" s="1223"/>
      <c r="D29" s="1224"/>
      <c r="E29" s="1224"/>
      <c r="F29" s="1224"/>
      <c r="G29" s="1224"/>
      <c r="H29" s="1224"/>
      <c r="I29" s="1224"/>
      <c r="J29" s="1224"/>
      <c r="K29" s="1224"/>
      <c r="L29" s="1224"/>
      <c r="M29" s="1225"/>
    </row>
    <row r="30" spans="1:15" ht="36" x14ac:dyDescent="0.35">
      <c r="A30" s="909" t="s">
        <v>249</v>
      </c>
      <c r="B30" s="609" t="s">
        <v>250</v>
      </c>
      <c r="C30" s="910" t="s">
        <v>882</v>
      </c>
      <c r="D30" s="962"/>
      <c r="E30" s="963"/>
      <c r="F30" s="350"/>
      <c r="G30" s="350"/>
      <c r="H30" s="940">
        <v>1003.94</v>
      </c>
      <c r="I30" s="964"/>
      <c r="J30" s="964"/>
      <c r="K30" s="964"/>
      <c r="L30" s="964"/>
      <c r="M30" s="965"/>
    </row>
    <row r="31" spans="1:15" ht="34.5" customHeight="1" x14ac:dyDescent="0.35">
      <c r="A31" s="909" t="s">
        <v>251</v>
      </c>
      <c r="B31" s="609" t="s">
        <v>252</v>
      </c>
      <c r="C31" s="966"/>
      <c r="D31" s="918">
        <v>204</v>
      </c>
      <c r="E31" s="920">
        <v>204</v>
      </c>
      <c r="F31" s="350">
        <v>204</v>
      </c>
      <c r="G31" s="350">
        <v>204</v>
      </c>
      <c r="H31" s="918">
        <v>190</v>
      </c>
      <c r="I31" s="967"/>
      <c r="J31" s="967"/>
      <c r="K31" s="967"/>
      <c r="L31" s="967"/>
      <c r="M31" s="968"/>
    </row>
    <row r="32" spans="1:15" ht="45.75" customHeight="1" x14ac:dyDescent="0.35">
      <c r="A32" s="909" t="s">
        <v>253</v>
      </c>
      <c r="B32" s="609" t="s">
        <v>254</v>
      </c>
      <c r="C32" s="910" t="s">
        <v>882</v>
      </c>
      <c r="D32" s="918"/>
      <c r="E32" s="920"/>
      <c r="F32" s="350"/>
      <c r="G32" s="350"/>
      <c r="H32" s="913">
        <v>801.95665007410798</v>
      </c>
      <c r="I32" s="967"/>
      <c r="J32" s="967"/>
      <c r="K32" s="967"/>
      <c r="L32" s="967"/>
      <c r="M32" s="968"/>
    </row>
    <row r="33" spans="1:13" ht="43.5" customHeight="1" x14ac:dyDescent="0.35">
      <c r="A33" s="909" t="s">
        <v>255</v>
      </c>
      <c r="B33" s="609" t="s">
        <v>256</v>
      </c>
      <c r="C33" s="966"/>
      <c r="D33" s="918">
        <v>320</v>
      </c>
      <c r="E33" s="920">
        <v>320</v>
      </c>
      <c r="F33" s="350">
        <v>320</v>
      </c>
      <c r="G33" s="350">
        <v>320</v>
      </c>
      <c r="H33" s="918">
        <v>350</v>
      </c>
      <c r="I33" s="967"/>
      <c r="J33" s="967"/>
      <c r="K33" s="967"/>
      <c r="L33" s="967"/>
      <c r="M33" s="968"/>
    </row>
    <row r="34" spans="1:13" ht="59.25" customHeight="1" thickBot="1" x14ac:dyDescent="0.4">
      <c r="A34" s="969" t="s">
        <v>257</v>
      </c>
      <c r="B34" s="926" t="s">
        <v>258</v>
      </c>
      <c r="C34" s="927" t="s">
        <v>882</v>
      </c>
      <c r="D34" s="928">
        <v>0</v>
      </c>
      <c r="E34" s="970"/>
      <c r="F34" s="350">
        <v>0</v>
      </c>
      <c r="G34" s="350"/>
      <c r="H34" s="928">
        <v>0</v>
      </c>
      <c r="I34" s="971">
        <v>0</v>
      </c>
      <c r="J34" s="971">
        <v>0</v>
      </c>
      <c r="K34" s="971">
        <v>0</v>
      </c>
      <c r="L34" s="971">
        <v>0</v>
      </c>
      <c r="M34" s="972">
        <v>0</v>
      </c>
    </row>
    <row r="35" spans="1:13" ht="18" x14ac:dyDescent="0.35">
      <c r="A35" s="350"/>
      <c r="B35" s="350"/>
      <c r="C35" s="899"/>
      <c r="D35" s="350"/>
      <c r="E35" s="350"/>
      <c r="F35" s="350"/>
      <c r="G35" s="350"/>
      <c r="H35" s="350"/>
      <c r="I35" s="350"/>
      <c r="J35" s="350"/>
      <c r="K35" s="350"/>
      <c r="L35" s="350"/>
      <c r="M35" s="350"/>
    </row>
    <row r="36" spans="1:13" ht="18" x14ac:dyDescent="0.35">
      <c r="A36" s="350"/>
      <c r="B36" s="350"/>
      <c r="C36" s="899"/>
      <c r="D36" s="350"/>
      <c r="E36" s="350"/>
      <c r="F36" s="350"/>
      <c r="G36" s="350"/>
      <c r="H36" s="350"/>
      <c r="I36" s="350"/>
      <c r="J36" s="350"/>
      <c r="K36" s="350"/>
      <c r="L36" s="350"/>
      <c r="M36" s="350"/>
    </row>
    <row r="37" spans="1:13" ht="18" x14ac:dyDescent="0.35">
      <c r="A37" s="350"/>
      <c r="B37" s="350" t="s">
        <v>102</v>
      </c>
      <c r="C37" s="350"/>
      <c r="D37" s="795"/>
      <c r="E37" s="350"/>
      <c r="F37" s="350"/>
      <c r="G37" s="350"/>
      <c r="H37" s="350"/>
      <c r="I37" s="350"/>
      <c r="J37" s="350"/>
      <c r="K37" s="350" t="s">
        <v>732</v>
      </c>
      <c r="L37" s="350"/>
      <c r="M37" s="350"/>
    </row>
    <row r="38" spans="1:13" ht="18" x14ac:dyDescent="0.35">
      <c r="A38" s="350"/>
      <c r="B38" s="492" t="s">
        <v>536</v>
      </c>
      <c r="C38" s="492"/>
      <c r="D38" s="796"/>
      <c r="E38" s="796"/>
      <c r="F38" s="797"/>
      <c r="G38" s="350"/>
      <c r="H38" s="350"/>
      <c r="I38" s="350"/>
      <c r="J38" s="350"/>
      <c r="K38" s="350" t="s">
        <v>731</v>
      </c>
      <c r="L38" s="350"/>
      <c r="M38" s="350"/>
    </row>
    <row r="39" spans="1:13" ht="18" x14ac:dyDescent="0.35">
      <c r="A39" s="350"/>
      <c r="B39" s="350" t="s">
        <v>354</v>
      </c>
      <c r="C39" s="350"/>
      <c r="D39" s="350"/>
      <c r="E39" s="350"/>
      <c r="F39" s="350"/>
      <c r="G39" s="492"/>
      <c r="H39" s="350"/>
      <c r="I39" s="350"/>
      <c r="J39" s="350"/>
      <c r="K39" s="492" t="s">
        <v>743</v>
      </c>
      <c r="L39" s="350"/>
      <c r="M39" s="350"/>
    </row>
    <row r="40" spans="1:13" ht="13.8" x14ac:dyDescent="0.25">
      <c r="B40" s="269"/>
      <c r="C40" s="270"/>
      <c r="D40" s="269"/>
      <c r="E40" s="269"/>
      <c r="F40" s="269"/>
      <c r="G40" s="269"/>
      <c r="H40" s="269"/>
      <c r="I40" s="269"/>
      <c r="J40" s="269"/>
      <c r="K40" s="269"/>
      <c r="L40" s="269"/>
      <c r="M40" s="269"/>
    </row>
  </sheetData>
  <mergeCells count="15">
    <mergeCell ref="A3:M3"/>
    <mergeCell ref="A18:M18"/>
    <mergeCell ref="A29:M29"/>
    <mergeCell ref="H6:I6"/>
    <mergeCell ref="J6:K6"/>
    <mergeCell ref="A5:A6"/>
    <mergeCell ref="B5:B6"/>
    <mergeCell ref="C5:C6"/>
    <mergeCell ref="D5:E5"/>
    <mergeCell ref="F5:G5"/>
    <mergeCell ref="L6:M6"/>
    <mergeCell ref="F6:G6"/>
    <mergeCell ref="H5:M5"/>
    <mergeCell ref="D6:E6"/>
    <mergeCell ref="A8:M8"/>
  </mergeCells>
  <phoneticPr fontId="37" type="noConversion"/>
  <conditionalFormatting sqref="G39">
    <cfRule type="expression" dxfId="4" priority="2" stopIfTrue="1">
      <formula>$H39-(#REF!+#REF!+#REF!+#REF!)&lt;&gt;0</formula>
    </cfRule>
  </conditionalFormatting>
  <conditionalFormatting sqref="K39">
    <cfRule type="expression" dxfId="3" priority="1" stopIfTrue="1">
      <formula>$H39-(#REF!+#REF!+#REF!+#REF!)&lt;&gt;0</formula>
    </cfRule>
  </conditionalFormatting>
  <pageMargins left="1.1811023622047245" right="0.39370078740157483" top="0.78740157480314965" bottom="0.78740157480314965" header="0.43307086614173229" footer="0"/>
  <pageSetup paperSize="9" scale="46" orientation="portrait" horizont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B0F0"/>
    <pageSetUpPr fitToPage="1"/>
  </sheetPr>
  <dimension ref="B1:M46"/>
  <sheetViews>
    <sheetView topLeftCell="A7" zoomScale="75" zoomScaleNormal="75" workbookViewId="0">
      <selection activeCell="Q17" sqref="Q16:Q17"/>
    </sheetView>
  </sheetViews>
  <sheetFormatPr defaultRowHeight="13.2" x14ac:dyDescent="0.25"/>
  <cols>
    <col min="1" max="1" width="1.88671875" customWidth="1"/>
    <col min="2" max="2" width="56.88671875" customWidth="1"/>
    <col min="3" max="3" width="14.33203125" customWidth="1"/>
    <col min="4" max="4" width="14.44140625" customWidth="1"/>
    <col min="5" max="5" width="1.88671875" customWidth="1"/>
    <col min="6" max="6" width="14.5546875" customWidth="1"/>
    <col min="7" max="7" width="19.88671875" style="15" customWidth="1"/>
    <col min="8" max="8" width="18.109375" customWidth="1"/>
    <col min="9" max="9" width="17" customWidth="1"/>
    <col min="10" max="10" width="23.88671875" style="1" customWidth="1"/>
    <col min="11" max="11" width="12" bestFit="1" customWidth="1"/>
    <col min="12" max="12" width="12.109375" bestFit="1" customWidth="1"/>
    <col min="13" max="13" width="12.5546875" customWidth="1"/>
    <col min="14" max="14" width="8.5546875" customWidth="1"/>
  </cols>
  <sheetData>
    <row r="1" spans="2:11" ht="71.25" customHeight="1" x14ac:dyDescent="0.25">
      <c r="B1" s="1109" t="s">
        <v>729</v>
      </c>
      <c r="C1" s="1109"/>
      <c r="D1" s="1109"/>
      <c r="E1" s="1109"/>
      <c r="F1" s="1109"/>
      <c r="G1" s="1109"/>
      <c r="H1" s="1109"/>
      <c r="I1" s="1109"/>
      <c r="J1" s="1109"/>
    </row>
    <row r="2" spans="2:11" ht="18" x14ac:dyDescent="0.35">
      <c r="B2" s="1237"/>
      <c r="C2" s="1237"/>
      <c r="D2" s="1237"/>
      <c r="E2" s="1237"/>
      <c r="F2" s="1237"/>
      <c r="G2" s="1237"/>
      <c r="H2" s="1237"/>
      <c r="I2" s="350"/>
      <c r="J2" s="409"/>
    </row>
    <row r="3" spans="2:11" ht="18" x14ac:dyDescent="0.35">
      <c r="B3" s="412" t="s">
        <v>100</v>
      </c>
      <c r="C3" s="412"/>
      <c r="D3" s="976"/>
      <c r="E3" s="976"/>
      <c r="F3" s="977"/>
      <c r="G3" s="504">
        <v>0.71536535617185404</v>
      </c>
      <c r="H3" s="504">
        <v>0.25905102491833687</v>
      </c>
      <c r="I3" s="504">
        <v>2.5583637478829756E-2</v>
      </c>
      <c r="J3" s="564"/>
    </row>
    <row r="4" spans="2:11" ht="18.600000000000001" thickBot="1" x14ac:dyDescent="0.4">
      <c r="B4" s="412" t="s">
        <v>53</v>
      </c>
      <c r="C4" s="412"/>
      <c r="D4" s="976"/>
      <c r="E4" s="976"/>
      <c r="F4" s="977"/>
      <c r="G4" s="504">
        <v>0.71536246597394981</v>
      </c>
      <c r="H4" s="504">
        <v>0.25905095179329252</v>
      </c>
      <c r="I4" s="504">
        <v>2.5586582232757685E-2</v>
      </c>
      <c r="J4" s="564"/>
    </row>
    <row r="5" spans="2:11" ht="18.75" customHeight="1" thickBot="1" x14ac:dyDescent="0.3">
      <c r="B5" s="1239" t="s">
        <v>77</v>
      </c>
      <c r="C5" s="1157" t="s">
        <v>833</v>
      </c>
      <c r="D5" s="1157" t="s">
        <v>857</v>
      </c>
      <c r="E5" s="1157" t="s">
        <v>35</v>
      </c>
      <c r="F5" s="1157" t="s">
        <v>839</v>
      </c>
      <c r="G5" s="1152"/>
      <c r="H5" s="1153"/>
      <c r="I5" s="1153"/>
      <c r="J5" s="1154"/>
    </row>
    <row r="6" spans="2:11" ht="99" customHeight="1" thickBot="1" x14ac:dyDescent="0.3">
      <c r="B6" s="1240"/>
      <c r="C6" s="1199"/>
      <c r="D6" s="1081"/>
      <c r="E6" s="1241"/>
      <c r="F6" s="1158"/>
      <c r="G6" s="563" t="s">
        <v>59</v>
      </c>
      <c r="H6" s="563" t="s">
        <v>61</v>
      </c>
      <c r="I6" s="563" t="s">
        <v>60</v>
      </c>
      <c r="J6" s="563" t="s">
        <v>592</v>
      </c>
    </row>
    <row r="7" spans="2:11" s="15" customFormat="1" ht="17.399999999999999" x14ac:dyDescent="0.3">
      <c r="B7" s="417" t="s">
        <v>567</v>
      </c>
      <c r="C7" s="978">
        <v>2758.2</v>
      </c>
      <c r="D7" s="979">
        <v>3660.3</v>
      </c>
      <c r="E7" s="443"/>
      <c r="F7" s="980">
        <v>3816.3</v>
      </c>
      <c r="G7" s="418">
        <v>2566.06</v>
      </c>
      <c r="H7" s="418">
        <v>929.37</v>
      </c>
      <c r="I7" s="418">
        <v>91.47</v>
      </c>
      <c r="J7" s="418">
        <v>0</v>
      </c>
      <c r="K7" s="169"/>
    </row>
    <row r="8" spans="2:11" s="15" customFormat="1" ht="18" x14ac:dyDescent="0.35">
      <c r="B8" s="981" t="s">
        <v>2</v>
      </c>
      <c r="C8" s="982">
        <v>1672</v>
      </c>
      <c r="D8" s="983">
        <v>2396.58</v>
      </c>
      <c r="E8" s="443"/>
      <c r="F8" s="984">
        <v>2622.1</v>
      </c>
      <c r="G8" s="985">
        <v>1657.72</v>
      </c>
      <c r="H8" s="985">
        <v>600.39</v>
      </c>
      <c r="I8" s="985">
        <v>59.09</v>
      </c>
      <c r="J8" s="985"/>
      <c r="K8" s="169"/>
    </row>
    <row r="9" spans="2:11" s="15" customFormat="1" ht="18" x14ac:dyDescent="0.35">
      <c r="B9" s="981" t="s">
        <v>685</v>
      </c>
      <c r="C9" s="982">
        <v>1080.0999999999999</v>
      </c>
      <c r="D9" s="983">
        <v>1262.5999999999999</v>
      </c>
      <c r="E9" s="443"/>
      <c r="F9" s="984">
        <v>1194.2</v>
      </c>
      <c r="G9" s="985">
        <v>908.34</v>
      </c>
      <c r="H9" s="985">
        <v>328.98</v>
      </c>
      <c r="I9" s="985">
        <v>32.380000000000003</v>
      </c>
      <c r="J9" s="985">
        <v>0</v>
      </c>
      <c r="K9" s="169"/>
    </row>
    <row r="10" spans="2:11" ht="18" x14ac:dyDescent="0.35">
      <c r="B10" s="986" t="s">
        <v>3</v>
      </c>
      <c r="C10" s="982">
        <v>6.1</v>
      </c>
      <c r="D10" s="987">
        <v>1.1200000000000001</v>
      </c>
      <c r="E10" s="334"/>
      <c r="F10" s="984"/>
      <c r="G10" s="988"/>
      <c r="H10" s="988"/>
      <c r="I10" s="424">
        <v>0</v>
      </c>
      <c r="J10" s="1020"/>
      <c r="K10" s="169"/>
    </row>
    <row r="11" spans="2:11" ht="12.75" customHeight="1" x14ac:dyDescent="0.35">
      <c r="B11" s="986" t="s">
        <v>4</v>
      </c>
      <c r="C11" s="982"/>
      <c r="D11" s="987"/>
      <c r="E11" s="334"/>
      <c r="F11" s="984"/>
      <c r="G11" s="988"/>
      <c r="H11" s="988"/>
      <c r="I11" s="988"/>
      <c r="J11" s="1020"/>
      <c r="K11" s="169"/>
    </row>
    <row r="12" spans="2:11" ht="14.25" customHeight="1" x14ac:dyDescent="0.35">
      <c r="B12" s="986" t="s">
        <v>5</v>
      </c>
      <c r="C12" s="982"/>
      <c r="D12" s="987"/>
      <c r="E12" s="334"/>
      <c r="F12" s="984"/>
      <c r="G12" s="988"/>
      <c r="H12" s="988"/>
      <c r="I12" s="988"/>
      <c r="J12" s="1020"/>
      <c r="K12" s="169"/>
    </row>
    <row r="13" spans="2:11" ht="12.75" customHeight="1" thickBot="1" x14ac:dyDescent="0.4">
      <c r="B13" s="989" t="s">
        <v>6</v>
      </c>
      <c r="C13" s="990"/>
      <c r="D13" s="991"/>
      <c r="E13" s="334"/>
      <c r="F13" s="674"/>
      <c r="G13" s="992"/>
      <c r="H13" s="992"/>
      <c r="I13" s="992"/>
      <c r="J13" s="1021"/>
      <c r="K13" s="169"/>
    </row>
    <row r="14" spans="2:11" ht="18" customHeight="1" thickBot="1" x14ac:dyDescent="0.4">
      <c r="B14" s="993" t="s">
        <v>703</v>
      </c>
      <c r="C14" s="994">
        <v>24907.200000000001</v>
      </c>
      <c r="D14" s="995">
        <v>25956.5</v>
      </c>
      <c r="E14" s="334"/>
      <c r="F14" s="996">
        <v>24166.9</v>
      </c>
      <c r="G14" s="996">
        <v>17288.093178945848</v>
      </c>
      <c r="H14" s="996">
        <v>6260.4584468933217</v>
      </c>
      <c r="I14" s="997">
        <v>618.34837416083178</v>
      </c>
      <c r="J14" s="1019"/>
      <c r="K14" s="169"/>
    </row>
    <row r="15" spans="2:11" s="15" customFormat="1" ht="17.399999999999999" x14ac:dyDescent="0.3">
      <c r="B15" s="479" t="s">
        <v>568</v>
      </c>
      <c r="C15" s="998">
        <v>55</v>
      </c>
      <c r="D15" s="999">
        <v>52.099999999999994</v>
      </c>
      <c r="E15" s="443"/>
      <c r="F15" s="1000">
        <v>14.5</v>
      </c>
      <c r="G15" s="1001">
        <v>10.372797664491884</v>
      </c>
      <c r="H15" s="1001">
        <v>3.7562398613158847</v>
      </c>
      <c r="I15" s="1001">
        <v>0.37096274344303148</v>
      </c>
      <c r="J15" s="1001">
        <v>0</v>
      </c>
      <c r="K15" s="169"/>
    </row>
    <row r="16" spans="2:11" s="15" customFormat="1" ht="18" x14ac:dyDescent="0.35">
      <c r="B16" s="981" t="s">
        <v>2</v>
      </c>
      <c r="C16" s="982"/>
      <c r="D16" s="987"/>
      <c r="E16" s="443"/>
      <c r="F16" s="536"/>
      <c r="G16" s="1002"/>
      <c r="H16" s="1002"/>
      <c r="I16" s="1002"/>
      <c r="J16" s="1022"/>
      <c r="K16" s="169"/>
    </row>
    <row r="17" spans="2:13" s="15" customFormat="1" ht="18" x14ac:dyDescent="0.35">
      <c r="B17" s="981" t="s">
        <v>685</v>
      </c>
      <c r="C17" s="1003">
        <v>2.8</v>
      </c>
      <c r="D17" s="987"/>
      <c r="E17" s="443"/>
      <c r="F17" s="536"/>
      <c r="G17" s="1002"/>
      <c r="H17" s="1002"/>
      <c r="I17" s="1002"/>
      <c r="J17" s="1022"/>
      <c r="K17" s="169"/>
    </row>
    <row r="18" spans="2:13" s="15" customFormat="1" ht="18" x14ac:dyDescent="0.35">
      <c r="B18" s="986" t="s">
        <v>3</v>
      </c>
      <c r="C18" s="982">
        <v>1</v>
      </c>
      <c r="D18" s="987">
        <v>0.94</v>
      </c>
      <c r="E18" s="443"/>
      <c r="F18" s="536"/>
      <c r="G18" s="1002"/>
      <c r="H18" s="1002"/>
      <c r="I18" s="1002"/>
      <c r="J18" s="1022"/>
      <c r="K18" s="169"/>
    </row>
    <row r="19" spans="2:13" s="15" customFormat="1" ht="18" x14ac:dyDescent="0.35">
      <c r="B19" s="986" t="s">
        <v>7</v>
      </c>
      <c r="C19" s="982">
        <v>51.2</v>
      </c>
      <c r="D19" s="987">
        <v>51.16</v>
      </c>
      <c r="E19" s="443"/>
      <c r="F19" s="536">
        <v>14.5</v>
      </c>
      <c r="G19" s="1002"/>
      <c r="H19" s="1002"/>
      <c r="I19" s="1002"/>
      <c r="J19" s="1022"/>
      <c r="K19" s="169"/>
    </row>
    <row r="20" spans="2:13" s="15" customFormat="1" ht="16.5" customHeight="1" x14ac:dyDescent="0.35">
      <c r="B20" s="986" t="s">
        <v>4</v>
      </c>
      <c r="C20" s="710"/>
      <c r="D20" s="987"/>
      <c r="E20" s="443"/>
      <c r="F20" s="536"/>
      <c r="G20" s="1002"/>
      <c r="H20" s="1002"/>
      <c r="I20" s="1002"/>
      <c r="J20" s="1022"/>
      <c r="K20" s="169"/>
    </row>
    <row r="21" spans="2:13" s="15" customFormat="1" ht="17.25" customHeight="1" thickBot="1" x14ac:dyDescent="0.4">
      <c r="B21" s="986" t="s">
        <v>5</v>
      </c>
      <c r="C21" s="334"/>
      <c r="D21" s="1004"/>
      <c r="E21" s="443"/>
      <c r="F21" s="536"/>
      <c r="G21" s="1002"/>
      <c r="H21" s="1002"/>
      <c r="I21" s="1002"/>
      <c r="J21" s="1022"/>
      <c r="K21" s="169"/>
      <c r="M21" s="18"/>
    </row>
    <row r="22" spans="2:13" ht="18.600000000000001" hidden="1" thickBot="1" x14ac:dyDescent="0.4">
      <c r="B22" s="989" t="s">
        <v>6</v>
      </c>
      <c r="C22" s="470"/>
      <c r="D22" s="991"/>
      <c r="E22" s="334"/>
      <c r="F22" s="576"/>
      <c r="G22" s="992"/>
      <c r="H22" s="992"/>
      <c r="I22" s="992"/>
      <c r="J22" s="1023"/>
      <c r="K22" s="169"/>
    </row>
    <row r="23" spans="2:13" ht="18.600000000000001" thickBot="1" x14ac:dyDescent="0.4">
      <c r="B23" s="993" t="s">
        <v>703</v>
      </c>
      <c r="C23" s="475">
        <v>84.6</v>
      </c>
      <c r="D23" s="1005">
        <v>32.5</v>
      </c>
      <c r="E23" s="334"/>
      <c r="F23" s="1006">
        <v>5.2</v>
      </c>
      <c r="G23" s="1007">
        <v>3.7198998520936413</v>
      </c>
      <c r="H23" s="1007">
        <v>1.3470653295753519</v>
      </c>
      <c r="I23" s="1007">
        <v>0.13303491488991473</v>
      </c>
      <c r="J23" s="1024"/>
      <c r="K23" s="169"/>
      <c r="M23" s="3"/>
    </row>
    <row r="24" spans="2:13" ht="18" x14ac:dyDescent="0.35">
      <c r="B24" s="1008" t="s">
        <v>569</v>
      </c>
      <c r="C24" s="436">
        <v>33.1</v>
      </c>
      <c r="D24" s="999">
        <v>25.1</v>
      </c>
      <c r="E24" s="334"/>
      <c r="F24" s="1000">
        <v>11.3</v>
      </c>
      <c r="G24" s="1001">
        <v>8.0835958655056341</v>
      </c>
      <c r="H24" s="1001">
        <v>2.9272757552642057</v>
      </c>
      <c r="I24" s="1001">
        <v>0.28912837923016188</v>
      </c>
      <c r="J24" s="1001">
        <v>0</v>
      </c>
      <c r="K24" s="169"/>
    </row>
    <row r="25" spans="2:13" ht="18" x14ac:dyDescent="0.35">
      <c r="B25" s="981" t="s">
        <v>2</v>
      </c>
      <c r="C25" s="334">
        <v>0</v>
      </c>
      <c r="D25" s="987">
        <v>0</v>
      </c>
      <c r="E25" s="334"/>
      <c r="F25" s="536">
        <v>0</v>
      </c>
      <c r="G25" s="1002"/>
      <c r="H25" s="1002"/>
      <c r="I25" s="1002"/>
      <c r="J25" s="1022"/>
      <c r="K25" s="169"/>
    </row>
    <row r="26" spans="2:13" ht="18" x14ac:dyDescent="0.35">
      <c r="B26" s="981" t="s">
        <v>685</v>
      </c>
      <c r="C26" s="334"/>
      <c r="D26" s="987">
        <v>0</v>
      </c>
      <c r="E26" s="334"/>
      <c r="F26" s="536">
        <v>0</v>
      </c>
      <c r="G26" s="1002"/>
      <c r="H26" s="1002"/>
      <c r="I26" s="1002"/>
      <c r="J26" s="1022"/>
      <c r="K26" s="169"/>
    </row>
    <row r="27" spans="2:13" ht="18" x14ac:dyDescent="0.35">
      <c r="B27" s="986" t="s">
        <v>3</v>
      </c>
      <c r="C27" s="334">
        <v>33.1</v>
      </c>
      <c r="D27" s="987">
        <v>25.1</v>
      </c>
      <c r="E27" s="334"/>
      <c r="F27" s="536">
        <v>11.3</v>
      </c>
      <c r="G27" s="1002"/>
      <c r="H27" s="1002"/>
      <c r="I27" s="1002"/>
      <c r="J27" s="1022"/>
      <c r="K27" s="169"/>
    </row>
    <row r="28" spans="2:13" ht="18" x14ac:dyDescent="0.35">
      <c r="B28" s="986" t="s">
        <v>4</v>
      </c>
      <c r="C28" s="334"/>
      <c r="D28" s="987"/>
      <c r="E28" s="334"/>
      <c r="F28" s="536"/>
      <c r="G28" s="1002"/>
      <c r="H28" s="1002"/>
      <c r="I28" s="1002"/>
      <c r="J28" s="1022"/>
      <c r="K28" s="169"/>
    </row>
    <row r="29" spans="2:13" ht="18" x14ac:dyDescent="0.35">
      <c r="B29" s="986" t="s">
        <v>5</v>
      </c>
      <c r="C29" s="334"/>
      <c r="D29" s="987"/>
      <c r="E29" s="334"/>
      <c r="F29" s="536"/>
      <c r="G29" s="1002"/>
      <c r="H29" s="1002"/>
      <c r="I29" s="1002"/>
      <c r="J29" s="1022"/>
      <c r="K29" s="169"/>
    </row>
    <row r="30" spans="2:13" ht="18.600000000000001" thickBot="1" x14ac:dyDescent="0.4">
      <c r="B30" s="989" t="s">
        <v>6</v>
      </c>
      <c r="C30" s="470"/>
      <c r="D30" s="991"/>
      <c r="E30" s="334"/>
      <c r="F30" s="576"/>
      <c r="G30" s="992"/>
      <c r="H30" s="992"/>
      <c r="I30" s="992"/>
      <c r="J30" s="1023"/>
      <c r="K30" s="169"/>
    </row>
    <row r="31" spans="2:13" ht="18.600000000000001" thickBot="1" x14ac:dyDescent="0.4">
      <c r="B31" s="993" t="s">
        <v>703</v>
      </c>
      <c r="C31" s="475">
        <v>49.2</v>
      </c>
      <c r="D31" s="1005">
        <v>44.8</v>
      </c>
      <c r="E31" s="334"/>
      <c r="F31" s="1006">
        <v>10</v>
      </c>
      <c r="G31" s="1009">
        <v>7.1536535617185404</v>
      </c>
      <c r="H31" s="1009">
        <v>2.5905102491833687</v>
      </c>
      <c r="I31" s="1009">
        <v>0.25583637478829757</v>
      </c>
      <c r="J31" s="1019"/>
      <c r="K31" s="169"/>
    </row>
    <row r="32" spans="2:13" ht="18" x14ac:dyDescent="0.35">
      <c r="B32" s="1008" t="s">
        <v>570</v>
      </c>
      <c r="C32" s="436">
        <v>4.9000000000000004</v>
      </c>
      <c r="D32" s="999">
        <v>1.2</v>
      </c>
      <c r="E32" s="334"/>
      <c r="F32" s="1000">
        <v>0</v>
      </c>
      <c r="G32" s="1001">
        <v>0</v>
      </c>
      <c r="H32" s="1001">
        <v>0</v>
      </c>
      <c r="I32" s="1001">
        <v>0</v>
      </c>
      <c r="J32" s="1001">
        <v>0</v>
      </c>
      <c r="K32" s="169"/>
    </row>
    <row r="33" spans="2:11" ht="18" x14ac:dyDescent="0.35">
      <c r="B33" s="981" t="s">
        <v>2</v>
      </c>
      <c r="C33" s="334"/>
      <c r="D33" s="1004"/>
      <c r="E33" s="334"/>
      <c r="F33" s="536"/>
      <c r="G33" s="424"/>
      <c r="H33" s="424"/>
      <c r="I33" s="424"/>
      <c r="J33" s="536"/>
      <c r="K33" s="169"/>
    </row>
    <row r="34" spans="2:11" ht="18" x14ac:dyDescent="0.35">
      <c r="B34" s="981" t="s">
        <v>685</v>
      </c>
      <c r="C34" s="334"/>
      <c r="D34" s="987"/>
      <c r="E34" s="334"/>
      <c r="F34" s="536"/>
      <c r="G34" s="424"/>
      <c r="H34" s="424"/>
      <c r="I34" s="424"/>
      <c r="J34" s="424"/>
      <c r="K34" s="169"/>
    </row>
    <row r="35" spans="2:11" ht="18" x14ac:dyDescent="0.35">
      <c r="B35" s="986" t="s">
        <v>3</v>
      </c>
      <c r="C35" s="334">
        <v>4.9000000000000004</v>
      </c>
      <c r="D35" s="987">
        <v>1.2</v>
      </c>
      <c r="E35" s="334"/>
      <c r="F35" s="536">
        <v>0</v>
      </c>
      <c r="G35" s="424"/>
      <c r="H35" s="424"/>
      <c r="I35" s="424"/>
      <c r="J35" s="424">
        <v>0</v>
      </c>
      <c r="K35" s="169"/>
    </row>
    <row r="36" spans="2:11" ht="18" x14ac:dyDescent="0.35">
      <c r="B36" s="986" t="s">
        <v>4</v>
      </c>
      <c r="C36" s="334"/>
      <c r="D36" s="987"/>
      <c r="E36" s="334"/>
      <c r="F36" s="536"/>
      <c r="G36" s="424"/>
      <c r="H36" s="424"/>
      <c r="I36" s="424"/>
      <c r="J36" s="536"/>
      <c r="K36" s="169"/>
    </row>
    <row r="37" spans="2:11" ht="18" x14ac:dyDescent="0.35">
      <c r="B37" s="986" t="s">
        <v>5</v>
      </c>
      <c r="C37" s="334"/>
      <c r="D37" s="987"/>
      <c r="E37" s="334"/>
      <c r="F37" s="536"/>
      <c r="G37" s="424"/>
      <c r="H37" s="424"/>
      <c r="I37" s="424"/>
      <c r="J37" s="536"/>
      <c r="K37" s="169"/>
    </row>
    <row r="38" spans="2:11" ht="21.75" customHeight="1" thickBot="1" x14ac:dyDescent="0.4">
      <c r="B38" s="989" t="s">
        <v>6</v>
      </c>
      <c r="C38" s="470"/>
      <c r="D38" s="991"/>
      <c r="E38" s="334"/>
      <c r="F38" s="576"/>
      <c r="G38" s="577"/>
      <c r="H38" s="577"/>
      <c r="I38" s="577"/>
      <c r="J38" s="577"/>
      <c r="K38" s="169"/>
    </row>
    <row r="39" spans="2:11" ht="18.600000000000001" thickBot="1" x14ac:dyDescent="0.4">
      <c r="B39" s="993" t="s">
        <v>702</v>
      </c>
      <c r="C39" s="475">
        <v>18.2</v>
      </c>
      <c r="D39" s="1005">
        <v>6.7</v>
      </c>
      <c r="E39" s="334"/>
      <c r="F39" s="1006">
        <v>7.1</v>
      </c>
      <c r="G39" s="1009"/>
      <c r="H39" s="1009"/>
      <c r="I39" s="1009">
        <v>7.1</v>
      </c>
      <c r="J39" s="1019"/>
      <c r="K39" s="169"/>
    </row>
    <row r="40" spans="2:11" s="15" customFormat="1" ht="18" thickBot="1" x14ac:dyDescent="0.35">
      <c r="B40" s="1010" t="s">
        <v>9</v>
      </c>
      <c r="C40" s="1011">
        <v>2851.2</v>
      </c>
      <c r="D40" s="1012">
        <v>3738.7</v>
      </c>
      <c r="E40" s="443"/>
      <c r="F40" s="870">
        <v>3842.1000000000004</v>
      </c>
      <c r="G40" s="1013">
        <v>2584.5163935299975</v>
      </c>
      <c r="H40" s="1013">
        <v>936.05351561658006</v>
      </c>
      <c r="I40" s="1013">
        <v>92.130091122673193</v>
      </c>
      <c r="J40" s="1013">
        <v>0</v>
      </c>
      <c r="K40" s="169"/>
    </row>
    <row r="41" spans="2:11" ht="36.75" customHeight="1" thickBot="1" x14ac:dyDescent="0.4">
      <c r="B41" s="1014" t="s">
        <v>701</v>
      </c>
      <c r="C41" s="1015">
        <v>25059.200000000001</v>
      </c>
      <c r="D41" s="1005">
        <v>26040.5</v>
      </c>
      <c r="E41" s="334"/>
      <c r="F41" s="1016">
        <v>24189.200000000001</v>
      </c>
      <c r="G41" s="1017">
        <v>17298.966732359662</v>
      </c>
      <c r="H41" s="1015">
        <v>6264.3960224720804</v>
      </c>
      <c r="I41" s="1018">
        <v>625.83724545050995</v>
      </c>
      <c r="J41" s="1019">
        <v>0</v>
      </c>
    </row>
    <row r="42" spans="2:11" ht="24" customHeight="1" x14ac:dyDescent="0.35">
      <c r="B42" s="1238"/>
      <c r="C42" s="1177"/>
      <c r="D42" s="1177"/>
      <c r="E42" s="1177"/>
      <c r="F42" s="1177"/>
      <c r="G42" s="1177"/>
      <c r="H42" s="1177"/>
      <c r="I42" s="1177"/>
      <c r="J42" s="1238"/>
    </row>
    <row r="43" spans="2:11" ht="24" customHeight="1" x14ac:dyDescent="0.35">
      <c r="B43" s="350" t="s">
        <v>102</v>
      </c>
      <c r="C43" s="350"/>
      <c r="D43" s="795">
        <v>3736.52</v>
      </c>
      <c r="E43" s="350"/>
      <c r="F43" s="350"/>
      <c r="G43" s="350"/>
      <c r="H43" s="350"/>
      <c r="I43" s="350" t="s">
        <v>732</v>
      </c>
      <c r="J43" s="350"/>
      <c r="K43" s="64"/>
    </row>
    <row r="44" spans="2:11" ht="33.75" customHeight="1" x14ac:dyDescent="0.35">
      <c r="B44" s="350" t="s">
        <v>584</v>
      </c>
      <c r="C44" s="350"/>
      <c r="D44" s="795"/>
      <c r="E44" s="350"/>
      <c r="F44" s="350"/>
      <c r="G44" s="350"/>
      <c r="H44" s="350"/>
      <c r="I44" s="1177" t="s">
        <v>8</v>
      </c>
      <c r="J44" s="1177"/>
      <c r="K44" s="64"/>
    </row>
    <row r="45" spans="2:11" ht="28.5" customHeight="1" x14ac:dyDescent="0.35">
      <c r="B45" s="350" t="s">
        <v>354</v>
      </c>
      <c r="C45" s="350"/>
      <c r="D45" s="350"/>
      <c r="E45" s="350"/>
      <c r="F45" s="350"/>
      <c r="G45" s="492"/>
      <c r="H45" s="350"/>
      <c r="I45" s="492" t="s">
        <v>743</v>
      </c>
      <c r="J45" s="350"/>
      <c r="K45" s="69"/>
    </row>
    <row r="46" spans="2:11" x14ac:dyDescent="0.25">
      <c r="C46" s="169"/>
    </row>
  </sheetData>
  <mergeCells count="10">
    <mergeCell ref="B2:H2"/>
    <mergeCell ref="B1:J1"/>
    <mergeCell ref="I44:J44"/>
    <mergeCell ref="B42:J42"/>
    <mergeCell ref="B5:B6"/>
    <mergeCell ref="C5:C6"/>
    <mergeCell ref="D5:D6"/>
    <mergeCell ref="E5:E6"/>
    <mergeCell ref="F5:F6"/>
    <mergeCell ref="G5:J5"/>
  </mergeCells>
  <phoneticPr fontId="0" type="noConversion"/>
  <conditionalFormatting sqref="G45">
    <cfRule type="expression" dxfId="2" priority="3" stopIfTrue="1">
      <formula>$H45-(#REF!+#REF!+#REF!+#REF!)&lt;&gt;0</formula>
    </cfRule>
  </conditionalFormatting>
  <conditionalFormatting sqref="I45">
    <cfRule type="expression" dxfId="1" priority="1" stopIfTrue="1">
      <formula>$H45-(#REF!+#REF!+#REF!+#REF!)&lt;&gt;0</formula>
    </cfRule>
  </conditionalFormatting>
  <conditionalFormatting sqref="K45">
    <cfRule type="expression" dxfId="0" priority="2" stopIfTrue="1">
      <formula>$H45-(#REF!+#REF!+#REF!+#REF!)&lt;&gt;0</formula>
    </cfRule>
  </conditionalFormatting>
  <pageMargins left="0.78740157480314965" right="0.78740157480314965" top="1.1811023622047245" bottom="0.39370078740157483" header="0.51181102362204722" footer="0.51181102362204722"/>
  <pageSetup paperSize="9" scale="4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94E92-6367-4F50-BD09-511373E7AC99}">
  <sheetPr>
    <tabColor rgb="FFFFFF00"/>
    <pageSetUpPr fitToPage="1"/>
  </sheetPr>
  <dimension ref="A1:V52"/>
  <sheetViews>
    <sheetView topLeftCell="D1" zoomScale="86" zoomScaleNormal="86" workbookViewId="0">
      <selection activeCell="J46" sqref="J46:L46"/>
    </sheetView>
  </sheetViews>
  <sheetFormatPr defaultColWidth="9.109375" defaultRowHeight="13.2" x14ac:dyDescent="0.25"/>
  <cols>
    <col min="1" max="1" width="2.88671875" style="27" customWidth="1"/>
    <col min="2" max="2" width="5.5546875" style="27" customWidth="1"/>
    <col min="3" max="3" width="70.5546875" style="27" customWidth="1"/>
    <col min="4" max="4" width="13.44140625" style="27" customWidth="1"/>
    <col min="5" max="5" width="10.109375" style="27" customWidth="1"/>
    <col min="6" max="6" width="11.109375" style="27" customWidth="1"/>
    <col min="7" max="7" width="15.88671875" style="29" customWidth="1"/>
    <col min="8" max="8" width="11.6640625" style="27" customWidth="1"/>
    <col min="9" max="9" width="12" style="27" customWidth="1"/>
    <col min="10" max="10" width="10.5546875" style="27" customWidth="1"/>
    <col min="11" max="11" width="10.33203125" style="27" customWidth="1"/>
    <col min="12" max="12" width="9.6640625" style="27" customWidth="1"/>
    <col min="13" max="13" width="12.109375" style="27" customWidth="1"/>
    <col min="14" max="14" width="10" style="27" customWidth="1"/>
    <col min="15" max="16" width="10.6640625" style="27" customWidth="1"/>
    <col min="17" max="17" width="10.109375" style="27" customWidth="1"/>
    <col min="18" max="18" width="10.88671875" style="27" customWidth="1"/>
    <col min="19" max="19" width="12.88671875" style="27" customWidth="1"/>
    <col min="20" max="20" width="9.5546875" style="121" customWidth="1"/>
    <col min="21" max="21" width="9.109375" style="29"/>
    <col min="22" max="16384" width="9.109375" style="27"/>
  </cols>
  <sheetData>
    <row r="1" spans="2:21" ht="9.75" customHeight="1" x14ac:dyDescent="0.25"/>
    <row r="2" spans="2:21" ht="18.75" hidden="1" customHeight="1" x14ac:dyDescent="0.3">
      <c r="B2" s="1051"/>
      <c r="C2" s="1051"/>
      <c r="D2" s="1051"/>
      <c r="E2" s="44"/>
      <c r="F2" s="44"/>
      <c r="G2" s="63"/>
      <c r="H2" s="44"/>
      <c r="I2" s="44"/>
      <c r="J2" s="44"/>
      <c r="K2" s="44"/>
      <c r="L2" s="44"/>
      <c r="M2" s="44"/>
      <c r="N2" s="1049"/>
      <c r="O2" s="1049"/>
      <c r="P2" s="44"/>
      <c r="Q2" s="44"/>
      <c r="R2" s="44"/>
      <c r="S2" s="44"/>
      <c r="T2" s="116"/>
    </row>
    <row r="3" spans="2:21" ht="123" hidden="1" customHeight="1" x14ac:dyDescent="0.3">
      <c r="B3" s="125"/>
      <c r="C3" s="389"/>
      <c r="D3" s="63"/>
      <c r="E3" s="44"/>
      <c r="F3" s="44"/>
      <c r="G3" s="63"/>
      <c r="H3" s="44"/>
      <c r="I3" s="44"/>
      <c r="J3" s="44"/>
      <c r="K3" s="44"/>
      <c r="L3" s="1049"/>
      <c r="M3" s="1049"/>
      <c r="N3" s="1049"/>
      <c r="O3" s="1049"/>
      <c r="P3" s="1049"/>
      <c r="Q3" s="1049"/>
      <c r="R3" s="1049"/>
      <c r="S3" s="1049"/>
      <c r="T3" s="117"/>
    </row>
    <row r="4" spans="2:21" ht="17.399999999999999" hidden="1" x14ac:dyDescent="0.3">
      <c r="B4" s="45"/>
      <c r="C4" s="389"/>
      <c r="D4" s="44"/>
      <c r="E4" s="44"/>
      <c r="F4" s="44"/>
      <c r="G4" s="63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116"/>
    </row>
    <row r="5" spans="2:21" ht="18.75" hidden="1" customHeight="1" x14ac:dyDescent="0.3">
      <c r="B5" s="1049"/>
      <c r="C5" s="1049"/>
      <c r="D5" s="1049"/>
      <c r="E5" s="1049"/>
      <c r="F5" s="44"/>
      <c r="G5" s="63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116"/>
    </row>
    <row r="6" spans="2:21" hidden="1" x14ac:dyDescent="0.25"/>
    <row r="7" spans="2:21" ht="51" customHeight="1" x14ac:dyDescent="0.3">
      <c r="B7" s="1053" t="s">
        <v>899</v>
      </c>
      <c r="C7" s="1053"/>
      <c r="D7" s="1053"/>
      <c r="E7" s="1053"/>
      <c r="F7" s="1053"/>
      <c r="G7" s="1053"/>
      <c r="H7" s="1053"/>
      <c r="I7" s="1053"/>
      <c r="J7" s="1053"/>
      <c r="K7" s="1053"/>
      <c r="L7" s="1053"/>
      <c r="M7" s="1053"/>
      <c r="N7" s="1053"/>
      <c r="O7" s="1053"/>
      <c r="P7" s="1053"/>
      <c r="Q7" s="1053"/>
      <c r="R7" s="1053"/>
      <c r="S7" s="1053"/>
      <c r="T7" s="118"/>
    </row>
    <row r="8" spans="2:21" ht="3" customHeight="1" x14ac:dyDescent="0.3">
      <c r="B8" s="1052"/>
      <c r="C8" s="1052"/>
      <c r="D8" s="1052"/>
      <c r="E8" s="1052"/>
      <c r="F8" s="1052"/>
      <c r="G8" s="1052"/>
      <c r="H8" s="1052"/>
      <c r="I8" s="1052"/>
      <c r="J8" s="1052"/>
      <c r="K8" s="1052"/>
      <c r="L8" s="1052"/>
      <c r="M8" s="1052"/>
      <c r="N8" s="1052"/>
      <c r="O8" s="1052"/>
      <c r="P8" s="1052"/>
      <c r="Q8" s="1052"/>
      <c r="R8" s="1052"/>
      <c r="S8" s="1052"/>
      <c r="T8" s="118"/>
    </row>
    <row r="9" spans="2:21" ht="17.399999999999999" hidden="1" x14ac:dyDescent="0.3">
      <c r="B9" s="1025"/>
      <c r="C9" s="1025"/>
      <c r="D9" s="1052"/>
      <c r="E9" s="1052"/>
      <c r="F9" s="1052"/>
      <c r="G9" s="1052"/>
      <c r="H9" s="1052"/>
      <c r="I9" s="1052"/>
      <c r="J9" s="1052"/>
      <c r="K9" s="1052"/>
      <c r="L9" s="1052"/>
      <c r="M9" s="1052"/>
      <c r="N9" s="1052"/>
      <c r="O9" s="1052"/>
      <c r="P9" s="1052"/>
      <c r="Q9" s="1025"/>
      <c r="R9" s="1025"/>
      <c r="S9" s="1025"/>
      <c r="T9" s="118"/>
    </row>
    <row r="10" spans="2:21" ht="19.5" hidden="1" customHeight="1" x14ac:dyDescent="0.35">
      <c r="B10" s="1025"/>
      <c r="C10" s="1025"/>
      <c r="D10" s="1050"/>
      <c r="E10" s="1050"/>
      <c r="F10" s="1050"/>
      <c r="G10" s="1050"/>
      <c r="H10" s="1050"/>
      <c r="I10" s="1050"/>
      <c r="J10" s="1050"/>
      <c r="K10" s="1050"/>
      <c r="L10" s="1050"/>
      <c r="M10" s="1050"/>
      <c r="N10" s="1025"/>
      <c r="O10" s="1025"/>
      <c r="P10" s="1025"/>
      <c r="Q10" s="1025"/>
      <c r="R10" s="1025"/>
      <c r="S10" s="1025"/>
      <c r="T10" s="118"/>
    </row>
    <row r="11" spans="2:21" ht="7.5" customHeight="1" x14ac:dyDescent="0.3">
      <c r="B11" s="44"/>
      <c r="C11" s="44"/>
      <c r="D11" s="44"/>
      <c r="E11" s="44"/>
      <c r="F11" s="44"/>
      <c r="G11" s="63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116"/>
    </row>
    <row r="12" spans="2:21" ht="15.75" customHeight="1" x14ac:dyDescent="0.25">
      <c r="B12" s="1055" t="s">
        <v>889</v>
      </c>
      <c r="C12" s="1055" t="s">
        <v>127</v>
      </c>
      <c r="D12" s="1055" t="s">
        <v>408</v>
      </c>
      <c r="E12" s="1055" t="s">
        <v>890</v>
      </c>
      <c r="F12" s="1059" t="s">
        <v>896</v>
      </c>
      <c r="G12" s="1055" t="s">
        <v>898</v>
      </c>
      <c r="H12" s="1055" t="s">
        <v>886</v>
      </c>
      <c r="I12" s="1055"/>
      <c r="J12" s="1055"/>
      <c r="K12" s="1055"/>
      <c r="L12" s="1055"/>
      <c r="M12" s="1055"/>
      <c r="N12" s="1055"/>
      <c r="O12" s="1055"/>
      <c r="P12" s="1055"/>
      <c r="Q12" s="1055"/>
      <c r="R12" s="1055"/>
      <c r="S12" s="1055"/>
      <c r="T12" s="119"/>
    </row>
    <row r="13" spans="2:21" ht="17.399999999999999" x14ac:dyDescent="0.25">
      <c r="B13" s="1055"/>
      <c r="C13" s="1055"/>
      <c r="D13" s="1055"/>
      <c r="E13" s="1055"/>
      <c r="F13" s="1059"/>
      <c r="G13" s="1055"/>
      <c r="H13" s="1033" t="s">
        <v>392</v>
      </c>
      <c r="I13" s="1033" t="s">
        <v>393</v>
      </c>
      <c r="J13" s="1033" t="s">
        <v>394</v>
      </c>
      <c r="K13" s="1033" t="s">
        <v>395</v>
      </c>
      <c r="L13" s="1033" t="s">
        <v>396</v>
      </c>
      <c r="M13" s="1033" t="s">
        <v>397</v>
      </c>
      <c r="N13" s="1033" t="s">
        <v>398</v>
      </c>
      <c r="O13" s="1033" t="s">
        <v>129</v>
      </c>
      <c r="P13" s="1033" t="s">
        <v>114</v>
      </c>
      <c r="Q13" s="1033" t="s">
        <v>115</v>
      </c>
      <c r="R13" s="1033" t="s">
        <v>116</v>
      </c>
      <c r="S13" s="1033" t="s">
        <v>117</v>
      </c>
      <c r="T13" s="119"/>
      <c r="U13"/>
    </row>
    <row r="14" spans="2:21" ht="91.5" customHeight="1" x14ac:dyDescent="0.25">
      <c r="B14" s="1055"/>
      <c r="C14" s="1055"/>
      <c r="D14" s="1055"/>
      <c r="E14" s="1055"/>
      <c r="F14" s="1059"/>
      <c r="G14" s="1055"/>
      <c r="H14" s="1033" t="s">
        <v>130</v>
      </c>
      <c r="I14" s="1033" t="s">
        <v>130</v>
      </c>
      <c r="J14" s="1033" t="s">
        <v>130</v>
      </c>
      <c r="K14" s="1033" t="s">
        <v>130</v>
      </c>
      <c r="L14" s="1033" t="s">
        <v>130</v>
      </c>
      <c r="M14" s="1033" t="s">
        <v>130</v>
      </c>
      <c r="N14" s="1033" t="s">
        <v>130</v>
      </c>
      <c r="O14" s="1033" t="s">
        <v>130</v>
      </c>
      <c r="P14" s="1033" t="s">
        <v>130</v>
      </c>
      <c r="Q14" s="1033" t="s">
        <v>130</v>
      </c>
      <c r="R14" s="1033" t="s">
        <v>130</v>
      </c>
      <c r="S14" s="1033" t="s">
        <v>130</v>
      </c>
      <c r="T14" s="119"/>
      <c r="U14"/>
    </row>
    <row r="15" spans="2:21" ht="18" hidden="1" x14ac:dyDescent="0.25">
      <c r="B15" s="1032" t="s">
        <v>131</v>
      </c>
      <c r="C15" s="1032" t="s">
        <v>132</v>
      </c>
      <c r="D15" s="1032" t="s">
        <v>133</v>
      </c>
      <c r="E15" s="1041" t="s">
        <v>134</v>
      </c>
      <c r="F15" s="1042" t="s">
        <v>135</v>
      </c>
      <c r="G15" s="1042" t="s">
        <v>136</v>
      </c>
      <c r="H15" s="1041" t="s">
        <v>146</v>
      </c>
      <c r="I15" s="1041" t="s">
        <v>147</v>
      </c>
      <c r="J15" s="1041" t="s">
        <v>148</v>
      </c>
      <c r="K15" s="1043" t="s">
        <v>137</v>
      </c>
      <c r="L15" s="1041" t="s">
        <v>138</v>
      </c>
      <c r="M15" s="1041" t="s">
        <v>139</v>
      </c>
      <c r="N15" s="1041" t="s">
        <v>140</v>
      </c>
      <c r="O15" s="1041" t="s">
        <v>141</v>
      </c>
      <c r="P15" s="1041" t="s">
        <v>142</v>
      </c>
      <c r="Q15" s="1041" t="s">
        <v>143</v>
      </c>
      <c r="R15" s="1041" t="s">
        <v>144</v>
      </c>
      <c r="S15" s="1041" t="s">
        <v>145</v>
      </c>
      <c r="T15" s="120"/>
      <c r="U15" s="31"/>
    </row>
    <row r="16" spans="2:21" ht="34.799999999999997" x14ac:dyDescent="0.25">
      <c r="B16" s="1028" t="s">
        <v>131</v>
      </c>
      <c r="C16" s="1027" t="s">
        <v>149</v>
      </c>
      <c r="D16" s="1039" t="s">
        <v>150</v>
      </c>
      <c r="E16" s="1044">
        <v>741</v>
      </c>
      <c r="F16" s="1048">
        <f>H16+I16+J16+K16+L16+M16+N16+O16+P16+Q16+R16+S16</f>
        <v>843</v>
      </c>
      <c r="G16" s="1243">
        <v>843</v>
      </c>
      <c r="H16" s="1243">
        <v>38</v>
      </c>
      <c r="I16" s="1243">
        <v>128</v>
      </c>
      <c r="J16" s="1243">
        <v>157</v>
      </c>
      <c r="K16" s="1243">
        <v>166</v>
      </c>
      <c r="L16" s="1243">
        <v>156</v>
      </c>
      <c r="M16" s="1243">
        <v>127</v>
      </c>
      <c r="N16" s="1243">
        <v>51</v>
      </c>
      <c r="O16" s="1243">
        <v>4</v>
      </c>
      <c r="P16" s="1243">
        <v>4</v>
      </c>
      <c r="Q16" s="1243">
        <v>4</v>
      </c>
      <c r="R16" s="1243">
        <v>4</v>
      </c>
      <c r="S16" s="1243">
        <v>4</v>
      </c>
      <c r="T16" s="1245">
        <f>H16+I16+J16+K16+L16+O16+P16+Q16+R16+S16+M16+N16</f>
        <v>843</v>
      </c>
      <c r="U16" s="30"/>
    </row>
    <row r="17" spans="2:22" ht="39" customHeight="1" x14ac:dyDescent="0.25">
      <c r="B17" s="1032" t="s">
        <v>152</v>
      </c>
      <c r="C17" s="1034" t="s">
        <v>153</v>
      </c>
      <c r="D17" s="1040" t="s">
        <v>150</v>
      </c>
      <c r="E17" s="1044">
        <v>0</v>
      </c>
      <c r="F17" s="1044">
        <v>0</v>
      </c>
      <c r="G17" s="1243">
        <v>0</v>
      </c>
      <c r="H17" s="1243">
        <v>0</v>
      </c>
      <c r="I17" s="1243">
        <v>0</v>
      </c>
      <c r="J17" s="1243">
        <v>0</v>
      </c>
      <c r="K17" s="1243">
        <v>0</v>
      </c>
      <c r="L17" s="1243">
        <v>0</v>
      </c>
      <c r="M17" s="1243">
        <v>0</v>
      </c>
      <c r="N17" s="1243">
        <v>0</v>
      </c>
      <c r="O17" s="1243">
        <v>0</v>
      </c>
      <c r="P17" s="1243">
        <v>0</v>
      </c>
      <c r="Q17" s="1243">
        <v>0</v>
      </c>
      <c r="R17" s="1243">
        <v>0</v>
      </c>
      <c r="S17" s="1243">
        <v>0</v>
      </c>
      <c r="T17" s="1046"/>
    </row>
    <row r="18" spans="2:22" ht="18" x14ac:dyDescent="0.25">
      <c r="B18" s="1032" t="s">
        <v>154</v>
      </c>
      <c r="C18" s="1034" t="s">
        <v>891</v>
      </c>
      <c r="D18" s="1040" t="s">
        <v>150</v>
      </c>
      <c r="E18" s="1044">
        <v>741</v>
      </c>
      <c r="F18" s="1048">
        <v>875.29</v>
      </c>
      <c r="G18" s="1243">
        <f>G16</f>
        <v>843</v>
      </c>
      <c r="H18" s="1243">
        <f t="shared" ref="H18:S18" si="0">H16</f>
        <v>38</v>
      </c>
      <c r="I18" s="1243">
        <f t="shared" si="0"/>
        <v>128</v>
      </c>
      <c r="J18" s="1243">
        <f t="shared" si="0"/>
        <v>157</v>
      </c>
      <c r="K18" s="1243">
        <f t="shared" si="0"/>
        <v>166</v>
      </c>
      <c r="L18" s="1243">
        <f t="shared" si="0"/>
        <v>156</v>
      </c>
      <c r="M18" s="1243">
        <f t="shared" si="0"/>
        <v>127</v>
      </c>
      <c r="N18" s="1243">
        <f t="shared" si="0"/>
        <v>51</v>
      </c>
      <c r="O18" s="1243">
        <f t="shared" si="0"/>
        <v>4</v>
      </c>
      <c r="P18" s="1243">
        <f t="shared" si="0"/>
        <v>4</v>
      </c>
      <c r="Q18" s="1243">
        <f t="shared" si="0"/>
        <v>4</v>
      </c>
      <c r="R18" s="1243">
        <f t="shared" si="0"/>
        <v>4</v>
      </c>
      <c r="S18" s="1243">
        <f t="shared" si="0"/>
        <v>4</v>
      </c>
      <c r="T18" s="1046"/>
      <c r="U18" s="31"/>
    </row>
    <row r="19" spans="2:22" ht="34.799999999999997" x14ac:dyDescent="0.25">
      <c r="B19" s="1028" t="s">
        <v>132</v>
      </c>
      <c r="C19" s="1027" t="s">
        <v>516</v>
      </c>
      <c r="D19" s="1039" t="s">
        <v>150</v>
      </c>
      <c r="E19" s="1044">
        <v>0</v>
      </c>
      <c r="F19" s="1044">
        <v>0</v>
      </c>
      <c r="G19" s="1243">
        <v>0</v>
      </c>
      <c r="H19" s="1243">
        <v>0</v>
      </c>
      <c r="I19" s="1243">
        <v>0</v>
      </c>
      <c r="J19" s="1243">
        <v>0</v>
      </c>
      <c r="K19" s="1243">
        <v>0</v>
      </c>
      <c r="L19" s="1243">
        <v>0</v>
      </c>
      <c r="M19" s="1243">
        <v>0</v>
      </c>
      <c r="N19" s="1243">
        <v>0</v>
      </c>
      <c r="O19" s="1243">
        <v>0</v>
      </c>
      <c r="P19" s="1243">
        <v>0</v>
      </c>
      <c r="Q19" s="1243">
        <v>0</v>
      </c>
      <c r="R19" s="1243">
        <v>0</v>
      </c>
      <c r="S19" s="1243">
        <v>0</v>
      </c>
      <c r="T19" s="1046"/>
    </row>
    <row r="20" spans="2:22" ht="36" x14ac:dyDescent="0.25">
      <c r="B20" s="1032" t="s">
        <v>155</v>
      </c>
      <c r="C20" s="1034" t="s">
        <v>892</v>
      </c>
      <c r="D20" s="1040" t="s">
        <v>150</v>
      </c>
      <c r="E20" s="1044">
        <v>0</v>
      </c>
      <c r="F20" s="1044">
        <v>0</v>
      </c>
      <c r="G20" s="1243">
        <v>0</v>
      </c>
      <c r="H20" s="1243">
        <v>0</v>
      </c>
      <c r="I20" s="1243">
        <v>0</v>
      </c>
      <c r="J20" s="1243">
        <v>0</v>
      </c>
      <c r="K20" s="1243">
        <v>0</v>
      </c>
      <c r="L20" s="1243">
        <v>0</v>
      </c>
      <c r="M20" s="1243">
        <v>0</v>
      </c>
      <c r="N20" s="1243">
        <v>0</v>
      </c>
      <c r="O20" s="1243">
        <v>0</v>
      </c>
      <c r="P20" s="1243">
        <v>0</v>
      </c>
      <c r="Q20" s="1243">
        <v>0</v>
      </c>
      <c r="R20" s="1243">
        <v>0</v>
      </c>
      <c r="S20" s="1243">
        <v>0</v>
      </c>
      <c r="T20" s="1046"/>
    </row>
    <row r="21" spans="2:22" ht="36" x14ac:dyDescent="0.25">
      <c r="B21" s="1032" t="s">
        <v>156</v>
      </c>
      <c r="C21" s="1034" t="s">
        <v>893</v>
      </c>
      <c r="D21" s="1040" t="s">
        <v>150</v>
      </c>
      <c r="E21" s="1044">
        <v>0</v>
      </c>
      <c r="F21" s="1044">
        <v>0</v>
      </c>
      <c r="G21" s="1243">
        <v>0</v>
      </c>
      <c r="H21" s="1243">
        <v>0</v>
      </c>
      <c r="I21" s="1243">
        <v>0</v>
      </c>
      <c r="J21" s="1243">
        <v>0</v>
      </c>
      <c r="K21" s="1243">
        <v>0</v>
      </c>
      <c r="L21" s="1243">
        <v>0</v>
      </c>
      <c r="M21" s="1243">
        <v>0</v>
      </c>
      <c r="N21" s="1243">
        <v>0</v>
      </c>
      <c r="O21" s="1243">
        <v>0</v>
      </c>
      <c r="P21" s="1243">
        <v>0</v>
      </c>
      <c r="Q21" s="1243">
        <v>0</v>
      </c>
      <c r="R21" s="1243">
        <v>0</v>
      </c>
      <c r="S21" s="1243">
        <v>0</v>
      </c>
      <c r="T21" s="1046"/>
    </row>
    <row r="22" spans="2:22" s="29" customFormat="1" ht="34.799999999999997" x14ac:dyDescent="0.25">
      <c r="B22" s="1028" t="s">
        <v>133</v>
      </c>
      <c r="C22" s="1027" t="s">
        <v>157</v>
      </c>
      <c r="D22" s="1039" t="s">
        <v>150</v>
      </c>
      <c r="E22" s="1044">
        <v>741</v>
      </c>
      <c r="F22" s="1048">
        <f>F18</f>
        <v>875.29</v>
      </c>
      <c r="G22" s="1243">
        <f>G18</f>
        <v>843</v>
      </c>
      <c r="H22" s="1243">
        <f t="shared" ref="H22:S22" si="1">H18</f>
        <v>38</v>
      </c>
      <c r="I22" s="1243">
        <f t="shared" si="1"/>
        <v>128</v>
      </c>
      <c r="J22" s="1243">
        <f t="shared" si="1"/>
        <v>157</v>
      </c>
      <c r="K22" s="1243">
        <f t="shared" si="1"/>
        <v>166</v>
      </c>
      <c r="L22" s="1243">
        <f t="shared" si="1"/>
        <v>156</v>
      </c>
      <c r="M22" s="1243">
        <f t="shared" si="1"/>
        <v>127</v>
      </c>
      <c r="N22" s="1243">
        <f t="shared" si="1"/>
        <v>51</v>
      </c>
      <c r="O22" s="1243">
        <f t="shared" si="1"/>
        <v>4</v>
      </c>
      <c r="P22" s="1243">
        <f t="shared" si="1"/>
        <v>4</v>
      </c>
      <c r="Q22" s="1243">
        <f t="shared" si="1"/>
        <v>4</v>
      </c>
      <c r="R22" s="1243">
        <f t="shared" si="1"/>
        <v>4</v>
      </c>
      <c r="S22" s="1243">
        <f t="shared" si="1"/>
        <v>4</v>
      </c>
      <c r="T22" s="1046"/>
      <c r="U22" s="31"/>
    </row>
    <row r="23" spans="2:22" s="29" customFormat="1" ht="34.799999999999997" x14ac:dyDescent="0.25">
      <c r="B23" s="1028" t="s">
        <v>134</v>
      </c>
      <c r="C23" s="1027" t="s">
        <v>158</v>
      </c>
      <c r="D23" s="1039" t="s">
        <v>150</v>
      </c>
      <c r="E23" s="1044">
        <v>0</v>
      </c>
      <c r="F23" s="1044">
        <v>0</v>
      </c>
      <c r="G23" s="1243">
        <v>0</v>
      </c>
      <c r="H23" s="1243">
        <v>0</v>
      </c>
      <c r="I23" s="1242">
        <v>0</v>
      </c>
      <c r="J23" s="1242">
        <v>0</v>
      </c>
      <c r="K23" s="1242">
        <v>0</v>
      </c>
      <c r="L23" s="1242">
        <v>0</v>
      </c>
      <c r="M23" s="1242">
        <v>0</v>
      </c>
      <c r="N23" s="1242">
        <v>0</v>
      </c>
      <c r="O23" s="1242">
        <v>0</v>
      </c>
      <c r="P23" s="1242">
        <v>0</v>
      </c>
      <c r="Q23" s="1242">
        <v>0</v>
      </c>
      <c r="R23" s="1242">
        <v>0</v>
      </c>
      <c r="S23" s="1242">
        <v>0</v>
      </c>
      <c r="T23" s="1046"/>
      <c r="U23" s="160"/>
    </row>
    <row r="24" spans="2:22" ht="18" x14ac:dyDescent="0.25">
      <c r="B24" s="1032" t="s">
        <v>151</v>
      </c>
      <c r="C24" s="1034" t="s">
        <v>159</v>
      </c>
      <c r="D24" s="1040" t="s">
        <v>160</v>
      </c>
      <c r="E24" s="1045">
        <v>0</v>
      </c>
      <c r="F24" s="1044">
        <v>0</v>
      </c>
      <c r="G24" s="1243">
        <v>0</v>
      </c>
      <c r="H24" s="1243">
        <v>0</v>
      </c>
      <c r="I24" s="1242">
        <v>0</v>
      </c>
      <c r="J24" s="1242">
        <v>0</v>
      </c>
      <c r="K24" s="1242">
        <v>0</v>
      </c>
      <c r="L24" s="1242">
        <v>0</v>
      </c>
      <c r="M24" s="1242">
        <v>0</v>
      </c>
      <c r="N24" s="1242">
        <v>0</v>
      </c>
      <c r="O24" s="1242">
        <v>0</v>
      </c>
      <c r="P24" s="1242">
        <v>0</v>
      </c>
      <c r="Q24" s="1242">
        <v>0</v>
      </c>
      <c r="R24" s="1242">
        <v>0</v>
      </c>
      <c r="S24" s="1242">
        <v>0</v>
      </c>
      <c r="T24" s="1046"/>
    </row>
    <row r="25" spans="2:22" ht="36" x14ac:dyDescent="0.25">
      <c r="B25" s="1032" t="s">
        <v>161</v>
      </c>
      <c r="C25" s="1034" t="s">
        <v>162</v>
      </c>
      <c r="D25" s="1040" t="s">
        <v>150</v>
      </c>
      <c r="E25" s="1044">
        <v>0</v>
      </c>
      <c r="F25" s="1044">
        <v>0</v>
      </c>
      <c r="G25" s="1243">
        <v>0</v>
      </c>
      <c r="H25" s="1243">
        <v>0</v>
      </c>
      <c r="I25" s="1242">
        <v>0</v>
      </c>
      <c r="J25" s="1242">
        <v>0</v>
      </c>
      <c r="K25" s="1242">
        <v>0</v>
      </c>
      <c r="L25" s="1242">
        <v>0</v>
      </c>
      <c r="M25" s="1242">
        <v>0</v>
      </c>
      <c r="N25" s="1242">
        <v>0</v>
      </c>
      <c r="O25" s="1242">
        <v>0</v>
      </c>
      <c r="P25" s="1242">
        <v>0</v>
      </c>
      <c r="Q25" s="1242">
        <v>0</v>
      </c>
      <c r="R25" s="1242">
        <v>0</v>
      </c>
      <c r="S25" s="1242">
        <v>0</v>
      </c>
      <c r="T25" s="1046"/>
    </row>
    <row r="26" spans="2:22" ht="20.25" customHeight="1" x14ac:dyDescent="0.25">
      <c r="B26" s="1032" t="s">
        <v>151</v>
      </c>
      <c r="C26" s="1034" t="s">
        <v>163</v>
      </c>
      <c r="D26" s="1040" t="s">
        <v>160</v>
      </c>
      <c r="E26" s="1044">
        <v>0</v>
      </c>
      <c r="F26" s="1044">
        <v>0</v>
      </c>
      <c r="G26" s="1243">
        <v>0</v>
      </c>
      <c r="H26" s="1243">
        <v>0</v>
      </c>
      <c r="I26" s="1243">
        <v>0</v>
      </c>
      <c r="J26" s="1243">
        <v>0</v>
      </c>
      <c r="K26" s="1243">
        <v>0</v>
      </c>
      <c r="L26" s="1243">
        <v>0</v>
      </c>
      <c r="M26" s="1243">
        <v>0</v>
      </c>
      <c r="N26" s="1243">
        <v>0</v>
      </c>
      <c r="O26" s="1243">
        <v>0</v>
      </c>
      <c r="P26" s="1243">
        <v>0</v>
      </c>
      <c r="Q26" s="1243">
        <v>0</v>
      </c>
      <c r="R26" s="1243">
        <v>0</v>
      </c>
      <c r="S26" s="1243">
        <v>0</v>
      </c>
      <c r="T26" s="1046"/>
    </row>
    <row r="27" spans="2:22" ht="34.799999999999997" x14ac:dyDescent="0.25">
      <c r="B27" s="1028" t="s">
        <v>135</v>
      </c>
      <c r="C27" s="1027" t="s">
        <v>164</v>
      </c>
      <c r="D27" s="1040" t="s">
        <v>150</v>
      </c>
      <c r="E27" s="1044">
        <v>741</v>
      </c>
      <c r="F27" s="1048">
        <f>F22</f>
        <v>875.29</v>
      </c>
      <c r="G27" s="1243">
        <f>G22</f>
        <v>843</v>
      </c>
      <c r="H27" s="1243">
        <f t="shared" ref="H27:S27" si="2">H22</f>
        <v>38</v>
      </c>
      <c r="I27" s="1243">
        <f t="shared" si="2"/>
        <v>128</v>
      </c>
      <c r="J27" s="1243">
        <f t="shared" si="2"/>
        <v>157</v>
      </c>
      <c r="K27" s="1243">
        <f t="shared" si="2"/>
        <v>166</v>
      </c>
      <c r="L27" s="1243">
        <f t="shared" si="2"/>
        <v>156</v>
      </c>
      <c r="M27" s="1243">
        <f t="shared" si="2"/>
        <v>127</v>
      </c>
      <c r="N27" s="1243">
        <f t="shared" si="2"/>
        <v>51</v>
      </c>
      <c r="O27" s="1243">
        <f t="shared" si="2"/>
        <v>4</v>
      </c>
      <c r="P27" s="1243">
        <f t="shared" si="2"/>
        <v>4</v>
      </c>
      <c r="Q27" s="1243">
        <f t="shared" si="2"/>
        <v>4</v>
      </c>
      <c r="R27" s="1243">
        <f t="shared" si="2"/>
        <v>4</v>
      </c>
      <c r="S27" s="1243">
        <f t="shared" si="2"/>
        <v>4</v>
      </c>
      <c r="T27" s="1046"/>
      <c r="U27" s="31"/>
      <c r="V27" s="55"/>
    </row>
    <row r="28" spans="2:22" ht="36" x14ac:dyDescent="0.25">
      <c r="B28" s="1032" t="s">
        <v>165</v>
      </c>
      <c r="C28" s="1034" t="s">
        <v>894</v>
      </c>
      <c r="D28" s="1040" t="s">
        <v>150</v>
      </c>
      <c r="E28" s="1044">
        <v>0</v>
      </c>
      <c r="F28" s="1044">
        <v>0</v>
      </c>
      <c r="G28" s="1243">
        <v>0</v>
      </c>
      <c r="H28" s="1243">
        <v>0</v>
      </c>
      <c r="I28" s="1243">
        <v>0</v>
      </c>
      <c r="J28" s="1243">
        <v>0</v>
      </c>
      <c r="K28" s="1243">
        <v>0</v>
      </c>
      <c r="L28" s="1243">
        <v>0</v>
      </c>
      <c r="M28" s="1243">
        <v>0</v>
      </c>
      <c r="N28" s="1243">
        <v>0</v>
      </c>
      <c r="O28" s="1243">
        <v>0</v>
      </c>
      <c r="P28" s="1243">
        <v>0</v>
      </c>
      <c r="Q28" s="1243">
        <v>0</v>
      </c>
      <c r="R28" s="1243">
        <v>0</v>
      </c>
      <c r="S28" s="1243">
        <v>0</v>
      </c>
      <c r="T28" s="1046"/>
    </row>
    <row r="29" spans="2:22" ht="18" x14ac:dyDescent="0.25">
      <c r="B29" s="1032" t="s">
        <v>166</v>
      </c>
      <c r="C29" s="1034" t="s">
        <v>485</v>
      </c>
      <c r="D29" s="1040" t="s">
        <v>150</v>
      </c>
      <c r="E29" s="1044">
        <v>16</v>
      </c>
      <c r="F29" s="1044">
        <v>18.84</v>
      </c>
      <c r="G29" s="1243">
        <v>18</v>
      </c>
      <c r="H29" s="1243">
        <v>1</v>
      </c>
      <c r="I29" s="1243">
        <v>3</v>
      </c>
      <c r="J29" s="1243">
        <v>3</v>
      </c>
      <c r="K29" s="1243">
        <v>4</v>
      </c>
      <c r="L29" s="1243">
        <v>3.3132000000000001</v>
      </c>
      <c r="M29" s="1243">
        <v>3.1222399999999997</v>
      </c>
      <c r="N29" s="1243">
        <v>1.4559600000000004</v>
      </c>
      <c r="O29" s="1243">
        <v>0.15400000000000003</v>
      </c>
      <c r="P29" s="1243">
        <v>0.15400000000000003</v>
      </c>
      <c r="Q29" s="1243">
        <v>0.16500000000000001</v>
      </c>
      <c r="R29" s="1243">
        <v>0.16500000000000001</v>
      </c>
      <c r="S29" s="1243">
        <v>0.16500000000000001</v>
      </c>
      <c r="T29" s="1046"/>
      <c r="U29" s="31"/>
      <c r="V29" s="113"/>
    </row>
    <row r="30" spans="2:22" s="29" customFormat="1" ht="34.799999999999997" x14ac:dyDescent="0.25">
      <c r="B30" s="1028" t="s">
        <v>167</v>
      </c>
      <c r="C30" s="1027" t="s">
        <v>895</v>
      </c>
      <c r="D30" s="1039" t="s">
        <v>150</v>
      </c>
      <c r="E30" s="1044">
        <v>725</v>
      </c>
      <c r="F30" s="1044">
        <v>856.45</v>
      </c>
      <c r="G30" s="1243">
        <f>G27-G29</f>
        <v>825</v>
      </c>
      <c r="H30" s="1243">
        <f t="shared" ref="H30:S30" si="3">H27-H29</f>
        <v>37</v>
      </c>
      <c r="I30" s="1243">
        <f t="shared" si="3"/>
        <v>125</v>
      </c>
      <c r="J30" s="1243">
        <f t="shared" si="3"/>
        <v>154</v>
      </c>
      <c r="K30" s="1243">
        <f t="shared" si="3"/>
        <v>162</v>
      </c>
      <c r="L30" s="1243">
        <f t="shared" si="3"/>
        <v>152.68680000000001</v>
      </c>
      <c r="M30" s="1243">
        <f t="shared" si="3"/>
        <v>123.87775999999999</v>
      </c>
      <c r="N30" s="1243">
        <f t="shared" si="3"/>
        <v>49.544040000000003</v>
      </c>
      <c r="O30" s="1243">
        <f t="shared" si="3"/>
        <v>3.8460000000000001</v>
      </c>
      <c r="P30" s="1243">
        <f t="shared" si="3"/>
        <v>3.8460000000000001</v>
      </c>
      <c r="Q30" s="1243">
        <f t="shared" si="3"/>
        <v>3.835</v>
      </c>
      <c r="R30" s="1243">
        <f t="shared" si="3"/>
        <v>3.835</v>
      </c>
      <c r="S30" s="1243">
        <f t="shared" si="3"/>
        <v>3.835</v>
      </c>
      <c r="T30" s="1046"/>
      <c r="U30" s="30"/>
      <c r="V30" s="131"/>
    </row>
    <row r="31" spans="2:22" s="29" customFormat="1" ht="21" customHeight="1" x14ac:dyDescent="0.25">
      <c r="B31" s="1028" t="s">
        <v>168</v>
      </c>
      <c r="C31" s="1027" t="s">
        <v>13</v>
      </c>
      <c r="D31" s="1039" t="s">
        <v>150</v>
      </c>
      <c r="E31" s="1047">
        <v>725</v>
      </c>
      <c r="F31" s="1047">
        <v>856.45</v>
      </c>
      <c r="G31" s="1244">
        <f>G30</f>
        <v>825</v>
      </c>
      <c r="H31" s="1244">
        <f t="shared" ref="H31:S31" si="4">H30</f>
        <v>37</v>
      </c>
      <c r="I31" s="1244">
        <f t="shared" si="4"/>
        <v>125</v>
      </c>
      <c r="J31" s="1244">
        <f t="shared" si="4"/>
        <v>154</v>
      </c>
      <c r="K31" s="1244">
        <f t="shared" si="4"/>
        <v>162</v>
      </c>
      <c r="L31" s="1244">
        <f t="shared" si="4"/>
        <v>152.68680000000001</v>
      </c>
      <c r="M31" s="1244">
        <f t="shared" si="4"/>
        <v>123.87775999999999</v>
      </c>
      <c r="N31" s="1244">
        <f t="shared" si="4"/>
        <v>49.544040000000003</v>
      </c>
      <c r="O31" s="1244">
        <f t="shared" si="4"/>
        <v>3.8460000000000001</v>
      </c>
      <c r="P31" s="1244">
        <f t="shared" si="4"/>
        <v>3.8460000000000001</v>
      </c>
      <c r="Q31" s="1244">
        <f t="shared" si="4"/>
        <v>3.835</v>
      </c>
      <c r="R31" s="1244">
        <f t="shared" si="4"/>
        <v>3.835</v>
      </c>
      <c r="S31" s="1244">
        <f t="shared" si="4"/>
        <v>3.835</v>
      </c>
      <c r="T31" s="1046"/>
      <c r="U31" s="30"/>
      <c r="V31" s="131"/>
    </row>
    <row r="32" spans="2:22" ht="18" x14ac:dyDescent="0.25">
      <c r="B32" s="1032"/>
      <c r="C32" s="1034" t="s">
        <v>884</v>
      </c>
      <c r="D32" s="1040" t="s">
        <v>160</v>
      </c>
      <c r="E32" s="1047">
        <v>100</v>
      </c>
      <c r="F32" s="1047">
        <v>100</v>
      </c>
      <c r="G32" s="1047">
        <v>100</v>
      </c>
      <c r="H32" s="1244">
        <v>100</v>
      </c>
      <c r="I32" s="1244">
        <v>100</v>
      </c>
      <c r="J32" s="1244">
        <v>100</v>
      </c>
      <c r="K32" s="1244">
        <v>100</v>
      </c>
      <c r="L32" s="1244">
        <v>100</v>
      </c>
      <c r="M32" s="1244">
        <v>100</v>
      </c>
      <c r="N32" s="1244">
        <v>100</v>
      </c>
      <c r="O32" s="1244">
        <v>100</v>
      </c>
      <c r="P32" s="1244">
        <v>100</v>
      </c>
      <c r="Q32" s="1244">
        <v>100</v>
      </c>
      <c r="R32" s="1244">
        <v>100</v>
      </c>
      <c r="S32" s="1244">
        <v>100</v>
      </c>
      <c r="T32" s="1046"/>
      <c r="U32" s="30"/>
      <c r="V32" s="131"/>
    </row>
    <row r="33" spans="1:22" s="29" customFormat="1" ht="20.25" customHeight="1" x14ac:dyDescent="0.25">
      <c r="B33" s="1028" t="s">
        <v>169</v>
      </c>
      <c r="C33" s="1027" t="s">
        <v>518</v>
      </c>
      <c r="D33" s="1039" t="s">
        <v>150</v>
      </c>
      <c r="E33" s="1047">
        <v>0</v>
      </c>
      <c r="F33" s="1047">
        <v>0</v>
      </c>
      <c r="G33" s="1047">
        <v>0</v>
      </c>
      <c r="H33" s="1047">
        <v>0</v>
      </c>
      <c r="I33" s="1047">
        <v>0</v>
      </c>
      <c r="J33" s="1047">
        <v>0</v>
      </c>
      <c r="K33" s="1047">
        <v>0</v>
      </c>
      <c r="L33" s="1047">
        <v>0</v>
      </c>
      <c r="M33" s="1047">
        <v>0</v>
      </c>
      <c r="N33" s="1047">
        <v>0</v>
      </c>
      <c r="O33" s="1047">
        <v>0</v>
      </c>
      <c r="P33" s="1047">
        <v>0</v>
      </c>
      <c r="Q33" s="1047">
        <v>0</v>
      </c>
      <c r="R33" s="1047">
        <v>0</v>
      </c>
      <c r="S33" s="1047">
        <v>0</v>
      </c>
      <c r="T33" s="1046"/>
      <c r="U33" s="30"/>
      <c r="V33" s="131"/>
    </row>
    <row r="34" spans="1:22" ht="18" customHeight="1" x14ac:dyDescent="0.25">
      <c r="B34" s="1032"/>
      <c r="C34" s="1034" t="s">
        <v>885</v>
      </c>
      <c r="D34" s="1040" t="s">
        <v>160</v>
      </c>
      <c r="E34" s="1047">
        <v>0</v>
      </c>
      <c r="F34" s="1047">
        <v>0</v>
      </c>
      <c r="G34" s="1047">
        <v>0</v>
      </c>
      <c r="H34" s="1047">
        <v>0</v>
      </c>
      <c r="I34" s="1047">
        <v>0</v>
      </c>
      <c r="J34" s="1047">
        <v>0</v>
      </c>
      <c r="K34" s="1047">
        <v>0</v>
      </c>
      <c r="L34" s="1047">
        <v>0</v>
      </c>
      <c r="M34" s="1047">
        <v>0</v>
      </c>
      <c r="N34" s="1047">
        <v>0</v>
      </c>
      <c r="O34" s="1047">
        <v>0</v>
      </c>
      <c r="P34" s="1047">
        <v>0</v>
      </c>
      <c r="Q34" s="1047">
        <v>0</v>
      </c>
      <c r="R34" s="1047">
        <v>0</v>
      </c>
      <c r="S34" s="1047">
        <v>0</v>
      </c>
      <c r="T34" s="1046"/>
      <c r="V34" s="131"/>
    </row>
    <row r="35" spans="1:22" s="29" customFormat="1" ht="22.5" customHeight="1" x14ac:dyDescent="0.25">
      <c r="B35" s="1028" t="s">
        <v>170</v>
      </c>
      <c r="C35" s="1027" t="s">
        <v>519</v>
      </c>
      <c r="D35" s="1039" t="s">
        <v>150</v>
      </c>
      <c r="E35" s="1047">
        <v>0</v>
      </c>
      <c r="F35" s="1047">
        <v>0</v>
      </c>
      <c r="G35" s="1047">
        <v>0</v>
      </c>
      <c r="H35" s="1047">
        <v>0</v>
      </c>
      <c r="I35" s="1047">
        <v>0</v>
      </c>
      <c r="J35" s="1047">
        <v>0</v>
      </c>
      <c r="K35" s="1047">
        <v>0</v>
      </c>
      <c r="L35" s="1047">
        <v>0</v>
      </c>
      <c r="M35" s="1047">
        <v>0</v>
      </c>
      <c r="N35" s="1047">
        <v>0</v>
      </c>
      <c r="O35" s="1047">
        <v>0</v>
      </c>
      <c r="P35" s="1047">
        <v>0</v>
      </c>
      <c r="Q35" s="1047">
        <v>0</v>
      </c>
      <c r="R35" s="1047">
        <v>0</v>
      </c>
      <c r="S35" s="1047">
        <v>0</v>
      </c>
      <c r="T35" s="1046"/>
      <c r="U35" s="30"/>
      <c r="V35" s="131"/>
    </row>
    <row r="36" spans="1:22" ht="18" x14ac:dyDescent="0.25">
      <c r="B36" s="1032"/>
      <c r="C36" s="1034" t="s">
        <v>885</v>
      </c>
      <c r="D36" s="1040" t="s">
        <v>160</v>
      </c>
      <c r="E36" s="1047">
        <v>0</v>
      </c>
      <c r="F36" s="1047">
        <v>0</v>
      </c>
      <c r="G36" s="1047">
        <v>0</v>
      </c>
      <c r="H36" s="1047">
        <v>0</v>
      </c>
      <c r="I36" s="1047">
        <v>0</v>
      </c>
      <c r="J36" s="1047">
        <v>0</v>
      </c>
      <c r="K36" s="1047">
        <v>0</v>
      </c>
      <c r="L36" s="1047">
        <v>0</v>
      </c>
      <c r="M36" s="1047">
        <v>0</v>
      </c>
      <c r="N36" s="1047">
        <v>0</v>
      </c>
      <c r="O36" s="1047">
        <v>0</v>
      </c>
      <c r="P36" s="1047">
        <v>0</v>
      </c>
      <c r="Q36" s="1047">
        <v>0</v>
      </c>
      <c r="R36" s="1047">
        <v>0</v>
      </c>
      <c r="S36" s="1047">
        <v>0</v>
      </c>
      <c r="T36" s="1046"/>
      <c r="V36" s="29"/>
    </row>
    <row r="37" spans="1:22" ht="38.25" customHeight="1" x14ac:dyDescent="0.25">
      <c r="A37" s="29"/>
      <c r="B37" s="1028">
        <v>6</v>
      </c>
      <c r="C37" s="1027" t="s">
        <v>517</v>
      </c>
      <c r="D37" s="1040" t="s">
        <v>171</v>
      </c>
      <c r="E37" s="1044">
        <v>34</v>
      </c>
      <c r="F37" s="1044">
        <v>34</v>
      </c>
      <c r="G37" s="1044">
        <v>34</v>
      </c>
      <c r="H37" s="1044">
        <v>34</v>
      </c>
      <c r="I37" s="1044">
        <v>34</v>
      </c>
      <c r="J37" s="1044">
        <v>34</v>
      </c>
      <c r="K37" s="1044">
        <v>34</v>
      </c>
      <c r="L37" s="1044">
        <v>34</v>
      </c>
      <c r="M37" s="1044">
        <v>34</v>
      </c>
      <c r="N37" s="1044">
        <v>34</v>
      </c>
      <c r="O37" s="1044">
        <v>34</v>
      </c>
      <c r="P37" s="1044">
        <v>34</v>
      </c>
      <c r="Q37" s="1044">
        <v>34</v>
      </c>
      <c r="R37" s="1044">
        <v>34</v>
      </c>
      <c r="S37" s="1044">
        <v>34</v>
      </c>
      <c r="T37" s="1046"/>
    </row>
    <row r="38" spans="1:22" ht="20.25" customHeight="1" x14ac:dyDescent="0.25">
      <c r="B38" s="1032" t="s">
        <v>172</v>
      </c>
      <c r="C38" s="1034" t="s">
        <v>13</v>
      </c>
      <c r="D38" s="1040" t="s">
        <v>171</v>
      </c>
      <c r="E38" s="1044">
        <v>27.6</v>
      </c>
      <c r="F38" s="1044">
        <v>27.6</v>
      </c>
      <c r="G38" s="1044">
        <v>28</v>
      </c>
      <c r="H38" s="1044">
        <v>28</v>
      </c>
      <c r="I38" s="1044">
        <v>28</v>
      </c>
      <c r="J38" s="1044">
        <v>28</v>
      </c>
      <c r="K38" s="1044">
        <v>28</v>
      </c>
      <c r="L38" s="1044">
        <v>28</v>
      </c>
      <c r="M38" s="1044">
        <v>28</v>
      </c>
      <c r="N38" s="1044">
        <v>28</v>
      </c>
      <c r="O38" s="1044">
        <v>28</v>
      </c>
      <c r="P38" s="1044">
        <v>28</v>
      </c>
      <c r="Q38" s="1044">
        <v>28</v>
      </c>
      <c r="R38" s="1044">
        <v>28</v>
      </c>
      <c r="S38" s="1044">
        <v>28</v>
      </c>
      <c r="T38" s="1046"/>
      <c r="U38" s="27"/>
    </row>
    <row r="39" spans="1:22" ht="21" customHeight="1" x14ac:dyDescent="0.25">
      <c r="B39" s="1032" t="s">
        <v>174</v>
      </c>
      <c r="C39" s="1034" t="s">
        <v>518</v>
      </c>
      <c r="D39" s="1040" t="s">
        <v>171</v>
      </c>
      <c r="E39" s="1044">
        <v>5.6</v>
      </c>
      <c r="F39" s="1044">
        <v>5.6</v>
      </c>
      <c r="G39" s="1044">
        <v>6</v>
      </c>
      <c r="H39" s="1044">
        <v>6</v>
      </c>
      <c r="I39" s="1044">
        <v>6</v>
      </c>
      <c r="J39" s="1044">
        <v>6</v>
      </c>
      <c r="K39" s="1044">
        <v>6</v>
      </c>
      <c r="L39" s="1044">
        <v>6</v>
      </c>
      <c r="M39" s="1044">
        <v>6</v>
      </c>
      <c r="N39" s="1044">
        <v>6</v>
      </c>
      <c r="O39" s="1044">
        <v>6</v>
      </c>
      <c r="P39" s="1044">
        <v>6</v>
      </c>
      <c r="Q39" s="1044">
        <v>6</v>
      </c>
      <c r="R39" s="1044">
        <v>6</v>
      </c>
      <c r="S39" s="1044">
        <v>6</v>
      </c>
      <c r="T39" s="1046"/>
      <c r="U39" s="27"/>
    </row>
    <row r="40" spans="1:22" ht="21.75" customHeight="1" x14ac:dyDescent="0.25">
      <c r="B40" s="1032" t="s">
        <v>176</v>
      </c>
      <c r="C40" s="1034" t="s">
        <v>519</v>
      </c>
      <c r="D40" s="1040" t="s">
        <v>171</v>
      </c>
      <c r="E40" s="1044">
        <v>0.8</v>
      </c>
      <c r="F40" s="1044">
        <v>0.8</v>
      </c>
      <c r="G40" s="1044">
        <v>1</v>
      </c>
      <c r="H40" s="1044">
        <v>1</v>
      </c>
      <c r="I40" s="1044">
        <v>1</v>
      </c>
      <c r="J40" s="1044">
        <v>1</v>
      </c>
      <c r="K40" s="1044">
        <v>1</v>
      </c>
      <c r="L40" s="1044">
        <v>1</v>
      </c>
      <c r="M40" s="1044">
        <v>1</v>
      </c>
      <c r="N40" s="1044">
        <v>1</v>
      </c>
      <c r="O40" s="1044">
        <v>1</v>
      </c>
      <c r="P40" s="1044">
        <v>1</v>
      </c>
      <c r="Q40" s="1044">
        <v>1</v>
      </c>
      <c r="R40" s="1044">
        <v>1</v>
      </c>
      <c r="S40" s="1044">
        <v>1</v>
      </c>
      <c r="T40" s="1046"/>
      <c r="U40" s="27"/>
    </row>
    <row r="41" spans="1:22" ht="5.25" customHeight="1" x14ac:dyDescent="0.3">
      <c r="B41" s="44"/>
      <c r="C41" s="44"/>
      <c r="D41" s="44"/>
      <c r="E41" s="1036"/>
      <c r="F41" s="1036"/>
      <c r="G41" s="1036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116"/>
    </row>
    <row r="42" spans="1:22" ht="28.5" customHeight="1" x14ac:dyDescent="0.35">
      <c r="B42" s="1246" t="s">
        <v>901</v>
      </c>
      <c r="C42" s="1246"/>
      <c r="D42" s="1246"/>
      <c r="E42" s="1246"/>
      <c r="F42" s="1246"/>
      <c r="G42" s="1246"/>
      <c r="H42" s="1246"/>
      <c r="I42" s="1246"/>
      <c r="J42" s="1246"/>
      <c r="K42" s="1246"/>
      <c r="L42" s="1246"/>
      <c r="M42" s="1246"/>
      <c r="N42" s="1246"/>
      <c r="O42" s="1246"/>
      <c r="P42" s="1246"/>
      <c r="Q42" s="1246"/>
      <c r="R42" s="1246"/>
      <c r="S42" s="1246"/>
      <c r="T42" s="116"/>
    </row>
    <row r="43" spans="1:22" ht="12.75" customHeight="1" x14ac:dyDescent="0.3">
      <c r="B43" s="44"/>
      <c r="C43" s="44"/>
      <c r="D43" s="44"/>
      <c r="E43" s="44"/>
      <c r="F43" s="44"/>
      <c r="G43" s="63"/>
      <c r="H43" s="44"/>
      <c r="I43" s="44"/>
      <c r="J43" s="1056"/>
      <c r="K43" s="1056"/>
      <c r="L43" s="1056"/>
      <c r="M43" s="44"/>
      <c r="N43" s="44"/>
      <c r="O43" s="44"/>
      <c r="P43" s="44"/>
      <c r="Q43" s="44"/>
      <c r="R43" s="44"/>
      <c r="S43" s="44"/>
      <c r="T43" s="116"/>
    </row>
    <row r="44" spans="1:22" ht="26.25" customHeight="1" x14ac:dyDescent="0.35">
      <c r="B44" s="44"/>
      <c r="C44" s="106" t="s">
        <v>887</v>
      </c>
      <c r="D44" s="44"/>
      <c r="E44" s="1056"/>
      <c r="F44" s="1056"/>
      <c r="G44" s="1056"/>
      <c r="H44" s="44"/>
      <c r="I44" s="44"/>
      <c r="J44" s="1056"/>
      <c r="K44" s="1056"/>
      <c r="L44" s="1056"/>
      <c r="M44" s="44"/>
      <c r="N44" s="44"/>
      <c r="O44" s="44"/>
      <c r="P44" s="44"/>
      <c r="Q44" s="44"/>
      <c r="R44" s="44"/>
      <c r="S44" s="44"/>
      <c r="T44" s="116"/>
    </row>
    <row r="45" spans="1:22" ht="51.75" customHeight="1" x14ac:dyDescent="0.3">
      <c r="B45" s="44"/>
      <c r="C45" s="1057" t="s">
        <v>888</v>
      </c>
      <c r="D45" s="1058"/>
      <c r="E45" s="44"/>
      <c r="F45" s="44"/>
      <c r="G45" s="63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</row>
    <row r="46" spans="1:22" x14ac:dyDescent="0.25">
      <c r="C46"/>
      <c r="D46" s="1054"/>
      <c r="E46" s="1054"/>
      <c r="F46"/>
      <c r="G46" s="47"/>
      <c r="H46" s="166"/>
      <c r="I46" s="47"/>
      <c r="J46" s="1054"/>
      <c r="K46" s="1054"/>
      <c r="L46" s="1054"/>
      <c r="M46" s="47"/>
      <c r="N46" s="47"/>
      <c r="O46" s="47"/>
      <c r="P46" s="47"/>
      <c r="Q46" s="47"/>
      <c r="R46" s="47"/>
      <c r="S46" s="47"/>
      <c r="T46" s="116"/>
    </row>
    <row r="48" spans="1:22" x14ac:dyDescent="0.25">
      <c r="T48" s="116"/>
    </row>
    <row r="52" spans="3:5" ht="17.399999999999999" x14ac:dyDescent="0.3">
      <c r="C52" s="67"/>
      <c r="D52" s="1054"/>
      <c r="E52" s="1054"/>
    </row>
  </sheetData>
  <mergeCells count="23">
    <mergeCell ref="D52:E52"/>
    <mergeCell ref="B42:S42"/>
    <mergeCell ref="J43:L43"/>
    <mergeCell ref="E44:G44"/>
    <mergeCell ref="J44:L44"/>
    <mergeCell ref="C45:D45"/>
    <mergeCell ref="D46:E46"/>
    <mergeCell ref="J46:L46"/>
    <mergeCell ref="D9:P9"/>
    <mergeCell ref="D10:M10"/>
    <mergeCell ref="B12:B14"/>
    <mergeCell ref="C12:C14"/>
    <mergeCell ref="D12:D14"/>
    <mergeCell ref="E12:E14"/>
    <mergeCell ref="F12:F14"/>
    <mergeCell ref="G12:G14"/>
    <mergeCell ref="H12:S12"/>
    <mergeCell ref="B8:S8"/>
    <mergeCell ref="B2:D2"/>
    <mergeCell ref="N2:O2"/>
    <mergeCell ref="L3:S3"/>
    <mergeCell ref="B5:E5"/>
    <mergeCell ref="B7:S7"/>
  </mergeCells>
  <pageMargins left="0.78740157480314965" right="0.78740157480314965" top="1.1811023622047245" bottom="0.39370078740157483" header="0" footer="0"/>
  <pageSetup paperSize="9" scale="51" orientation="landscape" horizontalDpi="4294967293" r:id="rId1"/>
  <headerFooter alignWithMargins="0"/>
  <rowBreaks count="1" manualBreakCount="1">
    <brk id="2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22</vt:i4>
      </vt:variant>
      <vt:variant>
        <vt:lpstr>Іменовані діапазони</vt:lpstr>
      </vt:variant>
      <vt:variant>
        <vt:i4>16</vt:i4>
      </vt:variant>
    </vt:vector>
  </HeadingPairs>
  <TitlesOfParts>
    <vt:vector size="38" baseType="lpstr">
      <vt:lpstr>Річн.план_Дод2</vt:lpstr>
      <vt:lpstr>Тариф_вироб_Дод3</vt:lpstr>
      <vt:lpstr>Тариф_трансп ТЕ_Дод4</vt:lpstr>
      <vt:lpstr>Тариф_постач ТЕ_Дод5</vt:lpstr>
      <vt:lpstr>структура</vt:lpstr>
      <vt:lpstr>Тариф_ТЕ_Дод6</vt:lpstr>
      <vt:lpstr>Прямі</vt:lpstr>
      <vt:lpstr>Загальновиробничі</vt:lpstr>
      <vt:lpstr>Адміністративні</vt:lpstr>
      <vt:lpstr>Збут</vt:lpstr>
      <vt:lpstr>Паливо_Додаток 7</vt:lpstr>
      <vt:lpstr>Паливо Додаток 7.1.1</vt:lpstr>
      <vt:lpstr>Електроенер_Додаток 8</vt:lpstr>
      <vt:lpstr>Електроенергія Додаток 8.1 </vt:lpstr>
      <vt:lpstr>ПММ</vt:lpstr>
      <vt:lpstr>Електр_енерг_інш_споживання</vt:lpstr>
      <vt:lpstr>Вода_Водовід</vt:lpstr>
      <vt:lpstr>Вода_Додаток 11</vt:lpstr>
      <vt:lpstr>Амортизація_зведена</vt:lpstr>
      <vt:lpstr>Річн.план_Авіаторів)</vt:lpstr>
      <vt:lpstr>Лист2</vt:lpstr>
      <vt:lpstr>Лист1</vt:lpstr>
      <vt:lpstr>Адміністративні!Область_друку</vt:lpstr>
      <vt:lpstr>Амортизація_зведена!Область_друку</vt:lpstr>
      <vt:lpstr>Вода_Водовід!Область_друку</vt:lpstr>
      <vt:lpstr>'Вода_Додаток 11'!Область_друку</vt:lpstr>
      <vt:lpstr>'Електроенер_Додаток 8'!Область_друку</vt:lpstr>
      <vt:lpstr>Загальновиробничі!Область_друку</vt:lpstr>
      <vt:lpstr>Збут!Область_друку</vt:lpstr>
      <vt:lpstr>'Паливо Додаток 7.1.1'!Область_друку</vt:lpstr>
      <vt:lpstr>ПММ!Область_друку</vt:lpstr>
      <vt:lpstr>Прямі!Область_друку</vt:lpstr>
      <vt:lpstr>'Річн.план_Авіаторів)'!Область_друку</vt:lpstr>
      <vt:lpstr>Річн.план_Дод2!Область_друку</vt:lpstr>
      <vt:lpstr>Тариф_вироб_Дод3!Область_друку</vt:lpstr>
      <vt:lpstr>'Тариф_постач ТЕ_Дод5'!Область_друку</vt:lpstr>
      <vt:lpstr>Тариф_ТЕ_Дод6!Область_друку</vt:lpstr>
      <vt:lpstr>'Тариф_трансп ТЕ_Дод4'!Область_друку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В. Дмитриевский</dc:creator>
  <cp:lastModifiedBy>User</cp:lastModifiedBy>
  <cp:lastPrinted>2026-09-11T07:54:17Z</cp:lastPrinted>
  <dcterms:created xsi:type="dcterms:W3CDTF">1998-10-01T11:08:44Z</dcterms:created>
  <dcterms:modified xsi:type="dcterms:W3CDTF">2026-09-11T07:54:45Z</dcterms:modified>
</cp:coreProperties>
</file>