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\Desktop\"/>
    </mc:Choice>
  </mc:AlternateContent>
  <xr:revisionPtr revIDLastSave="0" documentId="13_ncr:1_{CB992A9B-180B-4506-A7A8-C6DC1C290EC1}" xr6:coauthVersionLast="47" xr6:coauthVersionMax="47" xr10:uidLastSave="{00000000-0000-0000-0000-000000000000}"/>
  <bookViews>
    <workbookView xWindow="3585" yWindow="3585" windowWidth="21600" windowHeight="11385" firstSheet="1" activeTab="5" xr2:uid="{00000000-000D-0000-FFFF-FFFF00000000}"/>
  </bookViews>
  <sheets>
    <sheet name="Вироб ТЕ" sheetId="1" r:id="rId1"/>
    <sheet name="Структура В" sheetId="2" r:id="rId2"/>
    <sheet name="Транспорт ТЕ" sheetId="3" state="hidden" r:id="rId3"/>
    <sheet name="Структура Т" sheetId="4" r:id="rId4"/>
    <sheet name="Постачання ТЕ " sheetId="5" state="hidden" r:id="rId5"/>
    <sheet name="Стуктура П" sheetId="6" r:id="rId6"/>
    <sheet name="загальна структура" sheetId="7" r:id="rId7"/>
    <sheet name="Послуга" sheetId="9" state="hidden" r:id="rId8"/>
    <sheet name="Лист8" sheetId="8" state="hidden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1" i="7" l="1"/>
  <c r="N50" i="7"/>
  <c r="J50" i="7"/>
  <c r="N8" i="7"/>
  <c r="L45" i="2"/>
  <c r="M8" i="7" l="1"/>
  <c r="M34" i="7" s="1"/>
  <c r="M41" i="7" s="1"/>
  <c r="I8" i="7"/>
  <c r="L7" i="2"/>
  <c r="L6" i="2" s="1"/>
  <c r="L29" i="2" s="1"/>
  <c r="L36" i="2" s="1"/>
  <c r="I10" i="7"/>
  <c r="I9" i="7" s="1"/>
  <c r="M9" i="7"/>
  <c r="M10" i="7"/>
  <c r="J10" i="7"/>
  <c r="K7" i="2"/>
  <c r="K6" i="2" s="1"/>
  <c r="G7" i="2"/>
  <c r="G6" i="2" s="1"/>
  <c r="G29" i="2" s="1"/>
  <c r="H7" i="2"/>
  <c r="H6" i="2" s="1"/>
  <c r="H29" i="2" s="1"/>
  <c r="N10" i="7" l="1"/>
  <c r="N9" i="7" s="1"/>
  <c r="L38" i="2"/>
  <c r="M37" i="7"/>
  <c r="N40" i="7"/>
  <c r="N39" i="7"/>
  <c r="N38" i="7"/>
  <c r="N37" i="7"/>
  <c r="M36" i="7"/>
  <c r="N36" i="7" s="1"/>
  <c r="H31" i="2"/>
  <c r="H36" i="2" s="1"/>
  <c r="G32" i="2"/>
  <c r="G31" i="2" s="1"/>
  <c r="H34" i="2"/>
  <c r="H35" i="2"/>
  <c r="I39" i="7"/>
  <c r="J40" i="7"/>
  <c r="J39" i="7"/>
  <c r="I37" i="7"/>
  <c r="J37" i="7" s="1"/>
  <c r="I36" i="7"/>
  <c r="J40" i="9"/>
  <c r="J39" i="9"/>
  <c r="J37" i="9"/>
  <c r="I37" i="9"/>
  <c r="I36" i="9"/>
  <c r="J36" i="9" l="1"/>
  <c r="H32" i="2"/>
  <c r="J36" i="7"/>
  <c r="H38" i="2"/>
  <c r="H45" i="2" s="1"/>
  <c r="G36" i="2"/>
  <c r="I24" i="9"/>
  <c r="J9" i="9"/>
  <c r="J8" i="9" s="1"/>
  <c r="J34" i="9" s="1"/>
  <c r="J41" i="9" s="1"/>
  <c r="N8" i="9"/>
  <c r="N34" i="9" s="1"/>
  <c r="N41" i="9" s="1"/>
  <c r="I8" i="9"/>
  <c r="I34" i="9" s="1"/>
  <c r="I41" i="9" s="1"/>
  <c r="M45" i="6"/>
  <c r="M38" i="6"/>
  <c r="J45" i="6"/>
  <c r="J38" i="6"/>
  <c r="J36" i="6"/>
  <c r="J29" i="6"/>
  <c r="I29" i="6"/>
  <c r="I36" i="6" s="1"/>
  <c r="I29" i="4"/>
  <c r="K29" i="2"/>
  <c r="K36" i="2" s="1"/>
  <c r="I24" i="7"/>
  <c r="I34" i="7" s="1"/>
  <c r="J9" i="7"/>
  <c r="J8" i="7" s="1"/>
  <c r="J34" i="7" s="1"/>
  <c r="J41" i="7" s="1"/>
  <c r="N34" i="7"/>
  <c r="N41" i="7" s="1"/>
  <c r="N43" i="7" l="1"/>
  <c r="J43" i="7"/>
  <c r="J43" i="9"/>
  <c r="J50" i="9"/>
  <c r="N43" i="9"/>
  <c r="N50" i="9"/>
  <c r="M14" i="6"/>
  <c r="I14" i="6" l="1"/>
  <c r="O35" i="6" l="1"/>
  <c r="O32" i="6"/>
  <c r="O31" i="6"/>
  <c r="O24" i="6"/>
  <c r="O23" i="6"/>
  <c r="N22" i="6"/>
  <c r="O22" i="6" s="1"/>
  <c r="O21" i="6"/>
  <c r="O20" i="6"/>
  <c r="N19" i="6"/>
  <c r="O19" i="6" s="1"/>
  <c r="O18" i="6"/>
  <c r="O17" i="6"/>
  <c r="N16" i="6"/>
  <c r="O16" i="6" s="1"/>
  <c r="O15" i="6"/>
  <c r="O14" i="6"/>
  <c r="N7" i="6"/>
  <c r="O7" i="6" s="1"/>
  <c r="F24" i="4"/>
  <c r="F23" i="4"/>
  <c r="E22" i="4"/>
  <c r="F22" i="4" s="1"/>
  <c r="F21" i="4"/>
  <c r="F20" i="4"/>
  <c r="E19" i="4"/>
  <c r="F19" i="4" s="1"/>
  <c r="F18" i="4"/>
  <c r="F17" i="4"/>
  <c r="E16" i="4"/>
  <c r="F16" i="4" s="1"/>
  <c r="F15" i="4"/>
  <c r="F14" i="4"/>
  <c r="F13" i="4"/>
  <c r="F9" i="4"/>
  <c r="E7" i="4"/>
  <c r="F7" i="4" s="1"/>
  <c r="D35" i="2"/>
  <c r="D34" i="2"/>
  <c r="D24" i="2"/>
  <c r="D23" i="2"/>
  <c r="C22" i="2"/>
  <c r="D22" i="2" s="1"/>
  <c r="D21" i="2"/>
  <c r="D20" i="2"/>
  <c r="C19" i="2"/>
  <c r="D19" i="2" s="1"/>
  <c r="D18" i="2"/>
  <c r="D17" i="2"/>
  <c r="C16" i="2"/>
  <c r="D16" i="2" s="1"/>
  <c r="D15" i="2"/>
  <c r="D14" i="2"/>
  <c r="D13" i="2"/>
  <c r="D9" i="2"/>
  <c r="D8" i="2"/>
  <c r="C7" i="2"/>
  <c r="D7" i="2" s="1"/>
  <c r="N6" i="6" l="1"/>
  <c r="N29" i="6" s="1"/>
  <c r="E6" i="4"/>
  <c r="E29" i="4" s="1"/>
  <c r="C6" i="2"/>
  <c r="C29" i="2" s="1"/>
  <c r="N36" i="6"/>
  <c r="O36" i="6" s="1"/>
  <c r="O45" i="6" s="1"/>
  <c r="O29" i="6"/>
  <c r="O6" i="6"/>
  <c r="E36" i="4"/>
  <c r="F36" i="4" s="1"/>
  <c r="F45" i="4" s="1"/>
  <c r="F29" i="4"/>
  <c r="F6" i="4"/>
  <c r="C36" i="2"/>
  <c r="D36" i="2" s="1"/>
  <c r="D29" i="2"/>
  <c r="D6" i="2"/>
  <c r="D45" i="2" l="1"/>
  <c r="D38" i="2"/>
</calcChain>
</file>

<file path=xl/sharedStrings.xml><?xml version="1.0" encoding="utf-8"?>
<sst xmlns="http://schemas.openxmlformats.org/spreadsheetml/2006/main" count="1405" uniqueCount="373">
  <si>
    <t>до Порядку розгляду органами місцевого самоврядування розрахунків тарифів на теплову енергію, її виробництво, транспортування та постачання, а також розрахунків тарифів на комунальні послуги, поданих для їх встановлення
(підпункт 1 пункту 3 розділу ІІ)</t>
  </si>
  <si>
    <t>Розрахунок тарифів на виробництво теплової енергії  КП "Тепловик" на період з 01.10.2021р. по 30.09.2022р.</t>
  </si>
  <si>
    <t>без ПДВ</t>
  </si>
  <si>
    <t>N з/п</t>
  </si>
  <si>
    <t>Показники</t>
  </si>
  <si>
    <t>Од. виміру </t>
  </si>
  <si>
    <t>Сумарні та середньозважені показники </t>
  </si>
  <si>
    <t>Виробництво теплової енергії для потреб населення </t>
  </si>
  <si>
    <t>Виробництво теплової енергії для потреб бюджетних установ </t>
  </si>
  <si>
    <t>Виробництво теплової енергії для потреб інших споживачів </t>
  </si>
  <si>
    <t>Період, попередній базовому (факт            2019 р.)</t>
  </si>
  <si>
    <t>Базовий перід (факт           2020 р.)</t>
  </si>
  <si>
    <t>Передба-чено діючим тарифом </t>
  </si>
  <si>
    <t>Плановий період  з 01.10.2021р. по 30.09.2022р.</t>
  </si>
  <si>
    <t>Період, попередній базовому (факт            2019.)</t>
  </si>
  <si>
    <t>3 </t>
  </si>
  <si>
    <t>4 </t>
  </si>
  <si>
    <t>5 </t>
  </si>
  <si>
    <t>6 </t>
  </si>
  <si>
    <t>7 </t>
  </si>
  <si>
    <t>8 </t>
  </si>
  <si>
    <t>9 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</si>
  <si>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</si>
  <si>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</si>
  <si>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</si>
  <si>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</si>
  <si>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</si>
  <si>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</si>
  <si>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</si>
  <si>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</si>
  <si>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</si>
  <si>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19 </t>
  </si>
  <si>
    <t>Виробнича собівартість, у т. ч.:</t>
  </si>
  <si>
    <t>тис. грн </t>
  </si>
  <si>
    <t>х </t>
  </si>
  <si>
    <t>х</t>
  </si>
  <si>
    <t>1.1</t>
  </si>
  <si>
    <t>прямі матеріальні витрати, у т. ч.:</t>
  </si>
  <si>
    <t>тис. грн</t>
  </si>
  <si>
    <t>1.1.1</t>
  </si>
  <si>
    <t>паливо</t>
  </si>
  <si>
    <t>1.1.2</t>
  </si>
  <si>
    <t>електроенергія</t>
  </si>
  <si>
    <t>1.1.3</t>
  </si>
  <si>
    <t>покупна теплова енергія та собівартість теплової енергії власних ТЕЦ, ТЕС, АЕС, когенераційних установок</t>
  </si>
  <si>
    <t>1.1.4</t>
  </si>
  <si>
    <t>вода для технологічних потреб та водовідведення</t>
  </si>
  <si>
    <t>1.1.5</t>
  </si>
  <si>
    <t xml:space="preserve">матеріали, запасні частини та інші матеріальні ресурси </t>
  </si>
  <si>
    <t>1.2</t>
  </si>
  <si>
    <t>прямі витрати на оплату праці</t>
  </si>
  <si>
    <t>1.3</t>
  </si>
  <si>
    <t>інші прямі витрати, у т. ч.:</t>
  </si>
  <si>
    <t>1.3.1</t>
  </si>
  <si>
    <t>відрахування на соціальні заходи</t>
  </si>
  <si>
    <t>1.3.2</t>
  </si>
  <si>
    <t>амортизаційні відрахування</t>
  </si>
  <si>
    <t>1.3.3</t>
  </si>
  <si>
    <t xml:space="preserve">інші прямі витрати </t>
  </si>
  <si>
    <t>1.4</t>
  </si>
  <si>
    <t>загальновиробничі витрати, у т. ч.:</t>
  </si>
  <si>
    <t>1.4.1</t>
  </si>
  <si>
    <t>витрати на оплату праці</t>
  </si>
  <si>
    <t>1.4.2</t>
  </si>
  <si>
    <t>1.4.3</t>
  </si>
  <si>
    <t>інші витрати</t>
  </si>
  <si>
    <t>Адміністративні витрати, у т. ч.:</t>
  </si>
  <si>
    <t>2.1</t>
  </si>
  <si>
    <t>2.2</t>
  </si>
  <si>
    <t>2.3</t>
  </si>
  <si>
    <t>2.4</t>
  </si>
  <si>
    <t>Витрати на збут, у т. ч.:</t>
  </si>
  <si>
    <t>3.1</t>
  </si>
  <si>
    <t>3.2</t>
  </si>
  <si>
    <t>3.3</t>
  </si>
  <si>
    <t>Інші операційні витрати*</t>
  </si>
  <si>
    <t>Фінансові витрати (послуги банку за приймання платежів)</t>
  </si>
  <si>
    <t>Повна собівартість*</t>
  </si>
  <si>
    <t>Розрахунковий прибуток, усього *, у т. ч.:</t>
  </si>
  <si>
    <t>7.1</t>
  </si>
  <si>
    <t>податок на прибуток</t>
  </si>
  <si>
    <t>7.2</t>
  </si>
  <si>
    <t>дивіденди</t>
  </si>
  <si>
    <t>7.3</t>
  </si>
  <si>
    <t>резервний фонд (капітал)</t>
  </si>
  <si>
    <t>7.4</t>
  </si>
  <si>
    <t>витрати на розвиок виробництва ( виробничі інвестиції)</t>
  </si>
  <si>
    <t>7.5</t>
  </si>
  <si>
    <t>інше використання прибутку, 4% від повної планової собівартості</t>
  </si>
  <si>
    <t>Вартість виробництва теплової енергії за відповідними тарифами</t>
  </si>
  <si>
    <t>Тарифи на виробництво теплової енергії</t>
  </si>
  <si>
    <t>грн./Гкал </t>
  </si>
  <si>
    <t>Реалізація теплової енергії власним споживачам</t>
  </si>
  <si>
    <t>Гкал </t>
  </si>
  <si>
    <t>Відпуск теплової енергії з колекторів власних котелень</t>
  </si>
  <si>
    <t>Витрати умовного палива на виробництво теплової енергії власними котельнями</t>
  </si>
  <si>
    <t>тонн </t>
  </si>
  <si>
    <t>Питомі витрати умовного палива на виробництво теплової енергії власними котельнями</t>
  </si>
  <si>
    <t>кг у. п. /Гкал </t>
  </si>
  <si>
    <t>Ціна умовного палива для власних котелень</t>
  </si>
  <si>
    <t>грн./тонн </t>
  </si>
  <si>
    <t>Витрати газу на виробництво теплової енергії власними котельнями</t>
  </si>
  <si>
    <t>Витрати мазуту на виробництво теплової енергії власними котельнями</t>
  </si>
  <si>
    <t>Витрати вугілля на виробництво теплової енергії власними котельнями</t>
  </si>
  <si>
    <t>Витрати іншого палива на виробництво теплової енергії власними котельнями</t>
  </si>
  <si>
    <t>одиниць </t>
  </si>
  <si>
    <t>Ціна натурального палива пункту 15</t>
  </si>
  <si>
    <t>Ціна натурального палива пункту 16</t>
  </si>
  <si>
    <t>грн./тонну </t>
  </si>
  <si>
    <t>Ціна натурального палива пункту 17</t>
  </si>
  <si>
    <t>грн./тонну</t>
  </si>
  <si>
    <t>Ціна натурального палива пункту 18</t>
  </si>
  <si>
    <t>грн/од. </t>
  </si>
  <si>
    <t>Калорійність натурального палива пункту 15</t>
  </si>
  <si>
    <t>Калорійність натурального палива пункту 16</t>
  </si>
  <si>
    <t>ккал/кг </t>
  </si>
  <si>
    <t>Калорійність натурального палива пункту 17</t>
  </si>
  <si>
    <t>Калорійність натурального палива пункту 18</t>
  </si>
  <si>
    <t>ккал/од. </t>
  </si>
  <si>
    <t>Обсяг покупної теплової енергії</t>
  </si>
  <si>
    <t>Ціна покупної теплової енергії</t>
  </si>
  <si>
    <t>грн/Гкал </t>
  </si>
  <si>
    <t>  </t>
  </si>
  <si>
    <t>Відпуск теплової енергії з колекторів власних ТЕЦ, ТЕС, АЕС, когенераційних установок</t>
  </si>
  <si>
    <t>Собівартість у тарифах на теплову енергію власних ТЕЦ, ТЕС, АЕС, когенераційних установок</t>
  </si>
  <si>
    <t>Питомі витрати електроенергії на виробництво теплової енергії власними котельнями</t>
  </si>
  <si>
    <t>Середньозважений тариф активної електроенергії</t>
  </si>
  <si>
    <t>коп./ кВт·год </t>
  </si>
  <si>
    <t>Сумарна встановлена потужність джерел теплової енергії</t>
  </si>
  <si>
    <t>Гкал/год </t>
  </si>
  <si>
    <t>*</t>
  </si>
  <si>
    <t>* Без урахування списання безнадійної дебіторської заборгованості та нарахування резерву сумнівних боргів</t>
  </si>
  <si>
    <t>№п/п</t>
  </si>
  <si>
    <t>Найменування показників</t>
  </si>
  <si>
    <t>для потреб населення</t>
  </si>
  <si>
    <t>на 1 Гкал</t>
  </si>
  <si>
    <t xml:space="preserve">тис.грн. на рік </t>
  </si>
  <si>
    <t>Виробнича собівартість, у т.ч.:</t>
  </si>
  <si>
    <t>прямі матеріальні витрати, у т.ч.:</t>
  </si>
  <si>
    <t>витрати на паливо для виробництва теплової енергії котельнями</t>
  </si>
  <si>
    <t>витрати на електроенергію</t>
  </si>
  <si>
    <t>собівартість теплової енергії власних ТЕЦ, ТЕС,АЕС, КГУ, у т.ч.:</t>
  </si>
  <si>
    <t>1.1.3.1</t>
  </si>
  <si>
    <t>витрати на паливо у собівартості теплової енергії власних ТЕЦ, ТЕС,АЕС, КГУ</t>
  </si>
  <si>
    <t>витрати на покупну теплову енергію, у т.ч.:</t>
  </si>
  <si>
    <t>матеріали, запасні частини та інші матеріальні ресурси</t>
  </si>
  <si>
    <t>прямі витрати на оплату праці з відрахуваннями на соціальні заходи</t>
  </si>
  <si>
    <t>інші прямі витрати, у т.ч.:</t>
  </si>
  <si>
    <t>загальновиробничі витрати, у т.ч.:</t>
  </si>
  <si>
    <t>витрати на оплату праці з відрахуваннями на соціальні заходи</t>
  </si>
  <si>
    <t>2</t>
  </si>
  <si>
    <t>Адміністративні витрати, у т.ч.:</t>
  </si>
  <si>
    <t>3</t>
  </si>
  <si>
    <t>Витрати на збут, у т.ч.:</t>
  </si>
  <si>
    <t>4</t>
  </si>
  <si>
    <t>Фінансові витрати</t>
  </si>
  <si>
    <t>5</t>
  </si>
  <si>
    <t>Повна собівартість</t>
  </si>
  <si>
    <t>6</t>
  </si>
  <si>
    <t>Витрати на покриття втрат</t>
  </si>
  <si>
    <t>7</t>
  </si>
  <si>
    <t>Розрахунковий прибуток, у т.ч.:</t>
  </si>
  <si>
    <t>резервний фонд (капітал) та девіденти</t>
  </si>
  <si>
    <t>на розвиток виробництва (виробничі інвестиції)</t>
  </si>
  <si>
    <t>8</t>
  </si>
  <si>
    <t>Вартість теплової енергії за відповідним тарифом</t>
  </si>
  <si>
    <t>9.1</t>
  </si>
  <si>
    <t>паливна складова</t>
  </si>
  <si>
    <t>9.2</t>
  </si>
  <si>
    <t>решта витрат, крім паливної складової</t>
  </si>
  <si>
    <t>10</t>
  </si>
  <si>
    <t>Паливна складова, %</t>
  </si>
  <si>
    <t>11</t>
  </si>
  <si>
    <t>решта витрат, крім паливної складової, %</t>
  </si>
  <si>
    <t>12</t>
  </si>
  <si>
    <t>Обсяг реалізації теплової енергії власним споживачам, Гкал.</t>
  </si>
  <si>
    <t>13</t>
  </si>
  <si>
    <t>Тариф на теплову енергію, грн./Гкал, у т.ч.:</t>
  </si>
  <si>
    <t>Тариф на теплову енергію, грн./Гкал, з ПДВ</t>
  </si>
  <si>
    <t>тис.м3 </t>
  </si>
  <si>
    <t>грн/тис. м3 </t>
  </si>
  <si>
    <t>ккал/м3 </t>
  </si>
  <si>
    <t>кВт·год/ Гкал </t>
  </si>
  <si>
    <t xml:space="preserve">Додаток 3 </t>
  </si>
  <si>
    <t>Додаток 4</t>
  </si>
  <si>
    <t>до Порядку формування тарифів на теплову енергію, її виробництво, транспортування та постачання </t>
  </si>
  <si>
    <t>Розрахунок тарифів на транспортування теплової енергії  КП "Тепловик" на період з 01.10.2021р. по 30.09.2022р.</t>
  </si>
  <si>
    <t>Без ПДВ</t>
  </si>
  <si>
    <t>N з/п </t>
  </si>
  <si>
    <t>Показники </t>
  </si>
  <si>
    <t>Одиниця виміру </t>
  </si>
  <si>
    <t>Усього </t>
  </si>
  <si>
    <t>Період, попередній базовому (факт 2019 р.)</t>
  </si>
  <si>
    <t>Базовий перід (факт 2020 р.)</t>
  </si>
  <si>
    <t>Передбачено діючим тарифом </t>
  </si>
  <si>
    <t>Плановий період з 01.10.2021 по 30.09.2022р.</t>
  </si>
  <si>
    <t>1 </t>
  </si>
  <si>
    <t>2 </t>
  </si>
  <si>
    <t>Виробнича собівартість, у тому числі: </t>
  </si>
  <si>
    <t>1.1 </t>
  </si>
  <si>
    <t>Прямі матеріальні витрати, у тому числі: </t>
  </si>
  <si>
    <t>1.1.1 </t>
  </si>
  <si>
    <t>електроенергія </t>
  </si>
  <si>
    <t>1.1.2 </t>
  </si>
  <si>
    <t>транспортування теплової енергії тепловими мережами інших підприємств </t>
  </si>
  <si>
    <t>1.1.3 </t>
  </si>
  <si>
    <t>вода для технологічних потреб та водовідведення </t>
  </si>
  <si>
    <t>1.1.4 </t>
  </si>
  <si>
    <t>матеріали, запасні частини та інші матеріальні ресурси </t>
  </si>
  <si>
    <t>1.2 </t>
  </si>
  <si>
    <t>Прямі витрати на оплату праці </t>
  </si>
  <si>
    <t>1.3 </t>
  </si>
  <si>
    <t>Інші прямі витрати, у тому числі: </t>
  </si>
  <si>
    <t>1.3.1  </t>
  </si>
  <si>
    <t>відрахування на соціальні заходи </t>
  </si>
  <si>
    <t>1.3.2 </t>
  </si>
  <si>
    <t>амортизаційні відрахування  </t>
  </si>
  <si>
    <t>1.3.3 </t>
  </si>
  <si>
    <t>інші прямі витрати </t>
  </si>
  <si>
    <t>1.4 </t>
  </si>
  <si>
    <t>Загальновиробничі витрати, у тому числі: </t>
  </si>
  <si>
    <t>1.4.1 </t>
  </si>
  <si>
    <t>витрати на оплату праці </t>
  </si>
  <si>
    <t>1.4.2 </t>
  </si>
  <si>
    <t>1.4.3 </t>
  </si>
  <si>
    <t>інші витрати </t>
  </si>
  <si>
    <t>Адміністративні витрати, у тому числі: </t>
  </si>
  <si>
    <t>2.1 </t>
  </si>
  <si>
    <t>2.2 </t>
  </si>
  <si>
    <t>2.3 </t>
  </si>
  <si>
    <t>Витрати на збут, у тому числі: </t>
  </si>
  <si>
    <t>3.1 </t>
  </si>
  <si>
    <t>3.2 </t>
  </si>
  <si>
    <t>3.3 </t>
  </si>
  <si>
    <t>інші витрати* </t>
  </si>
  <si>
    <t>Інші операційні витрати* </t>
  </si>
  <si>
    <t>Фінансові витрати </t>
  </si>
  <si>
    <t>Повна собівартість* </t>
  </si>
  <si>
    <t>Розрахунковий прибуток*, усього, у тому числі: </t>
  </si>
  <si>
    <t>7.1 </t>
  </si>
  <si>
    <t>податок на прибуток </t>
  </si>
  <si>
    <t>тис. грн  </t>
  </si>
  <si>
    <t>7.2 </t>
  </si>
  <si>
    <t>дивіденди </t>
  </si>
  <si>
    <t>7.3 </t>
  </si>
  <si>
    <t>резервний фонд (капітал) </t>
  </si>
  <si>
    <t>7.4 </t>
  </si>
  <si>
    <t>витрати на покриття втрат 2%</t>
  </si>
  <si>
    <t>7.5 </t>
  </si>
  <si>
    <t>інше використання прибутку </t>
  </si>
  <si>
    <t>Вартість транспортування теплової енергії за відповідними тарифами </t>
  </si>
  <si>
    <t>9  </t>
  </si>
  <si>
    <t>Середньозважений тариф на транспортування теплової енергії </t>
  </si>
  <si>
    <t>Обсяг надходження теплової енергії до мережі ліцензіата, у т. ч.: </t>
  </si>
  <si>
    <t>10.1 </t>
  </si>
  <si>
    <t>власної теплової енергії </t>
  </si>
  <si>
    <t>10.2 </t>
  </si>
  <si>
    <t>теплоенергії інших власників для транспортування мережами ліцензіата </t>
  </si>
  <si>
    <t>11  </t>
  </si>
  <si>
    <t>Втрати теплової енергії в мережах ліцензіата, всього, у т. ч.: </t>
  </si>
  <si>
    <t>11.1 </t>
  </si>
  <si>
    <t>11.2 </t>
  </si>
  <si>
    <t>теплової енергії інших власників </t>
  </si>
  <si>
    <t>Корисний відпуск теплової енергії з мереж ліцензіата, усього, у т. ч.: </t>
  </si>
  <si>
    <t>12.1 </t>
  </si>
  <si>
    <t>господарські потреби ліцензованої діяльності ліцензіата </t>
  </si>
  <si>
    <t>12.2 </t>
  </si>
  <si>
    <t>корисний відпуск теплової енергії інших власників </t>
  </si>
  <si>
    <t>12.3 </t>
  </si>
  <si>
    <t>Корисний відпуск теплової енергії власним споживачам, у т. ч. на потреби: </t>
  </si>
  <si>
    <t>12.3.1 </t>
  </si>
  <si>
    <t>населення </t>
  </si>
  <si>
    <t>12.3.2 </t>
  </si>
  <si>
    <t>бюджетних установ </t>
  </si>
  <si>
    <t>12.3.3 </t>
  </si>
  <si>
    <t>інших споживачів </t>
  </si>
  <si>
    <t>Обсяг транспортування теплової енергії ліцензіата мережами іншого(их) транспортувальника(ів) </t>
  </si>
  <si>
    <t>Тариф(и) іншого(их) транспортувальника(ів) на транспортування теплової енергії  </t>
  </si>
  <si>
    <t xml:space="preserve">на 1 Гкал(грн)для всіх </t>
  </si>
  <si>
    <t>бюджет</t>
  </si>
  <si>
    <t xml:space="preserve">населення </t>
  </si>
  <si>
    <t>Додаток 5</t>
  </si>
  <si>
    <t>Розрахунок тарифів на постачання теплової енергії КП "Тепловик" на  період з 01.10.2021р. по 30.09.2022р.</t>
  </si>
  <si>
    <t>Плановий період з 01.10.2021р. по 30.09.2022р.</t>
  </si>
  <si>
    <t>прямі матеріальні витрати </t>
  </si>
  <si>
    <t>прямі витрати на оплату праці </t>
  </si>
  <si>
    <t>інші прямі витрати, у тому числі: </t>
  </si>
  <si>
    <t>1.3.1 </t>
  </si>
  <si>
    <t>амортизаційні відрахування </t>
  </si>
  <si>
    <t>Розрахунковий прибуток, усього, у тому числі: </t>
  </si>
  <si>
    <t>Вартість постачання теплової енергії за відповідними тарифами </t>
  </si>
  <si>
    <t>Середньозважений тариф на постачання теплової енергії </t>
  </si>
  <si>
    <t>Обсяг реалізованої теплової енергії власним споживачам, у тому числі на потреби: </t>
  </si>
  <si>
    <t>10.3 </t>
  </si>
  <si>
    <t>діючий тариф</t>
  </si>
  <si>
    <t>плановий тариф</t>
  </si>
  <si>
    <t>середньозважені показники</t>
  </si>
  <si>
    <t>для потреб населення №355</t>
  </si>
  <si>
    <t>для потреб бюджетних установ №355</t>
  </si>
  <si>
    <t>для потреб інших споживачів №355</t>
  </si>
  <si>
    <t>(6235,51)                   природний газ(/5092,16*4048)</t>
  </si>
  <si>
    <t>(157,19)           транспортування (/5092,16*124,16)</t>
  </si>
  <si>
    <t>(595,20)                                розподіл(/5092,16*920)</t>
  </si>
  <si>
    <t xml:space="preserve"> </t>
  </si>
  <si>
    <t>Додаток 6</t>
  </si>
  <si>
    <t xml:space="preserve">Розрахунок тарифів на  теплову енергію КП "Тепловик " на період з 01.10.2021 по 30.09.2022р. </t>
  </si>
  <si>
    <t>Найменування показника </t>
  </si>
  <si>
    <t>Сумарні та середньозва-жені показники </t>
  </si>
  <si>
    <t>На потреби споживачів: </t>
  </si>
  <si>
    <t>Тариф на виробництво теплової енергії, у т. ч.: </t>
  </si>
  <si>
    <t>повна планова собівартість виробництва теплової енергії </t>
  </si>
  <si>
    <t>плановий прибуток </t>
  </si>
  <si>
    <t>Тариф на транспортування теплової енергії, у т. ч.: </t>
  </si>
  <si>
    <t>повна планова собівартість транспортування теплової енергії </t>
  </si>
  <si>
    <t>Тариф на постачання теплової енергії, у т. ч.: </t>
  </si>
  <si>
    <t>повна планова собівартість постачання теплової енергії </t>
  </si>
  <si>
    <t>Тариф на теплову енергію, у т. ч.: </t>
  </si>
  <si>
    <t>4.1 </t>
  </si>
  <si>
    <t>повна планова собівартість теплової енергії </t>
  </si>
  <si>
    <t>4.2 </t>
  </si>
  <si>
    <t>Річні планові доходи від виробництва, транспортування, постачання теплової енергії, усього, у тому числі: </t>
  </si>
  <si>
    <t>5.1 </t>
  </si>
  <si>
    <t>повна планова собівартість виробництва, транспортування, постачання теплової енергії </t>
  </si>
  <si>
    <t>5.2 </t>
  </si>
  <si>
    <t>плановий прибуток від виробництва, транспортування, постачання теплової енергії </t>
  </si>
  <si>
    <t>Річні планові доходи від виробництва, транспортування, постачання теплової енергії без транспортування мережами ліцензіата теплової енергії інших власників, усього, у т. ч.: </t>
  </si>
  <si>
    <t>6.1 </t>
  </si>
  <si>
    <t>повна планова собівартість виробництва, транспортування, постачання теплової енергії  </t>
  </si>
  <si>
    <t>6.2 </t>
  </si>
  <si>
    <t>плановий прибуток від виробництва, транспортування, постачання теплової енергії  </t>
  </si>
  <si>
    <t>Плановий корисний відпуск з мереж ліцензіата теплової енергії власним споживачам та теплової енергії інших власників, у т. ч.: </t>
  </si>
  <si>
    <t>корисний відпуск теплової енергії власним споживачам  </t>
  </si>
  <si>
    <t>Рівні рентабельності тарифів: </t>
  </si>
  <si>
    <t>8.1 </t>
  </si>
  <si>
    <t>на виробництво теплової енергії </t>
  </si>
  <si>
    <t>% </t>
  </si>
  <si>
    <t>8.2 </t>
  </si>
  <si>
    <t>на транспортування теплової енергії </t>
  </si>
  <si>
    <t>8.3 </t>
  </si>
  <si>
    <t>на постачання теплової енергії </t>
  </si>
  <si>
    <t>8.4 </t>
  </si>
  <si>
    <t>на теплову енергію </t>
  </si>
  <si>
    <t>грн.</t>
  </si>
  <si>
    <t>інші</t>
  </si>
  <si>
    <t>Одноставкові тарифи на ТЕ без ПДВ</t>
  </si>
  <si>
    <t xml:space="preserve"> ПДВ, 20%</t>
  </si>
  <si>
    <t>Одноставкові тарифи на ТЕ з ПДВ</t>
  </si>
  <si>
    <t xml:space="preserve">Структура тарифу на виробництво теплової енергії комунального підприємства по експлуатації теплового господарства "Тепловик" Старокостянтинівської міської ради </t>
  </si>
  <si>
    <t>Додаток                                                                                                 до рішення виконавчого комітету                         міської ради</t>
  </si>
  <si>
    <t>Для потреб населення</t>
  </si>
  <si>
    <t>1.1.3.</t>
  </si>
  <si>
    <t>1.1.4.</t>
  </si>
  <si>
    <t>інше використання прибутку</t>
  </si>
  <si>
    <t xml:space="preserve">Структура тарифу на транспортування теплової енергії комунального підприємства по експлуатації теплового господарства "Тепловик" Старокостянтинівської міської ради </t>
  </si>
  <si>
    <t>Керуючий справами виконавчого комітету міської ради                                   Наталія ШАБЕЛЬНИК</t>
  </si>
  <si>
    <t>№ п/п</t>
  </si>
  <si>
    <t xml:space="preserve">Структура тарифу на постачання теплової енергії комунального підприємства по експлуатації теплового господарства "Тепловик" Старокостянтинівської міської ради </t>
  </si>
  <si>
    <t>Керуючий справами виконавчого комітету міської ради                                Наталія ШАБЕЛЬНИК</t>
  </si>
  <si>
    <t xml:space="preserve">Структура тарифу на теплову енергію комунального підприємства по експлуатації теплового господарства "Тепловик" Старокостянтинівської міської ради </t>
  </si>
  <si>
    <t>Для потреб бюджетних установ</t>
  </si>
  <si>
    <t>Для потреб інших споживачів</t>
  </si>
  <si>
    <t xml:space="preserve">Для потреб бюджетних установ </t>
  </si>
  <si>
    <t xml:space="preserve">Для потреб інших споживачів </t>
  </si>
  <si>
    <t>Тариф на теплову енергію, гнр./Гкал, без ПДВ</t>
  </si>
  <si>
    <t>Керуючий справами виконачого комітету міської ради                                                                         Наталія ШАБЕЛЬНИК</t>
  </si>
  <si>
    <t>Керуючий справами виконавчого комітету міської ради                                         Наталія ШАБЕЛЬНИК</t>
  </si>
  <si>
    <t xml:space="preserve">Структура тарифу послугу з постачання теплової енергії комунального підприємства по експлуатації теплового господарства "Тепловик" Старокостянтинівської міської ради </t>
  </si>
  <si>
    <t>Додаток  16                                                                                               до рішення                           виконавчого комітету                         міської ради</t>
  </si>
  <si>
    <t>інші прямі витрати</t>
  </si>
  <si>
    <t>Додаток  1                                                                                               до рішення                           виконавчого комітету                         міської ради</t>
  </si>
  <si>
    <t>Додаток  2                                                                                            до рішення виконавчого комітету                         міської ради</t>
  </si>
  <si>
    <t>Додаток   3                                                                                           до рішення                           виконавчого комітету                         міської ради</t>
  </si>
  <si>
    <t>Додаток  4                                                                                             до рішення                           виконавчого комітету                         міської ради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</si>
</sst>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0.000"/>
  </numFmts>
  <fonts count="1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Arial Cyr"/>
      <charset val="204"/>
    </font>
    <font>
      <b/>
      <sz val="14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4"/>
      <color rgb="FFFF0000"/>
      <name val="Times New Roman"/>
      <family val="1"/>
      <charset val="204"/>
    </font>
    <font>
      <sz val="14"/>
      <color theme="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2" fillId="0" borderId="0"/>
    <xf numFmtId="164" fontId="11" fillId="0" borderId="0" applyFont="0" applyFill="0" applyBorder="0" applyAlignment="0" applyProtection="0"/>
    <xf numFmtId="0" fontId="13" fillId="8" borderId="0" applyNumberFormat="0" applyBorder="0" applyAlignment="0" applyProtection="0"/>
  </cellStyleXfs>
  <cellXfs count="102">
    <xf numFmtId="0" fontId="0" fillId="0" borderId="0" xfId="0"/>
    <xf numFmtId="0" fontId="3" fillId="0" borderId="0" xfId="1" applyFont="1" applyFill="1"/>
    <xf numFmtId="0" fontId="3" fillId="0" borderId="0" xfId="0" applyFont="1"/>
    <xf numFmtId="0" fontId="0" fillId="0" borderId="0" xfId="0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2" borderId="1" xfId="0" applyFill="1" applyBorder="1"/>
    <xf numFmtId="0" fontId="0" fillId="5" borderId="1" xfId="0" applyFill="1" applyBorder="1"/>
    <xf numFmtId="0" fontId="0" fillId="5" borderId="1" xfId="0" applyFill="1" applyBorder="1" applyAlignment="1">
      <alignment wrapText="1"/>
    </xf>
    <xf numFmtId="0" fontId="0" fillId="6" borderId="1" xfId="0" applyFill="1" applyBorder="1"/>
    <xf numFmtId="0" fontId="0" fillId="6" borderId="1" xfId="0" applyFill="1" applyBorder="1" applyAlignment="1">
      <alignment wrapText="1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vertical="center" wrapText="1"/>
    </xf>
    <xf numFmtId="0" fontId="0" fillId="3" borderId="1" xfId="0" applyFill="1" applyBorder="1"/>
    <xf numFmtId="0" fontId="4" fillId="0" borderId="0" xfId="0" applyFont="1" applyAlignment="1">
      <alignment wrapText="1"/>
    </xf>
    <xf numFmtId="0" fontId="0" fillId="7" borderId="1" xfId="0" applyFill="1" applyBorder="1"/>
    <xf numFmtId="0" fontId="0" fillId="7" borderId="1" xfId="0" applyFill="1" applyBorder="1" applyAlignment="1">
      <alignment wrapText="1"/>
    </xf>
    <xf numFmtId="2" fontId="0" fillId="2" borderId="1" xfId="0" applyNumberFormat="1" applyFill="1" applyBorder="1"/>
    <xf numFmtId="165" fontId="0" fillId="0" borderId="1" xfId="0" applyNumberFormat="1" applyBorder="1"/>
    <xf numFmtId="0" fontId="0" fillId="0" borderId="0" xfId="0"/>
    <xf numFmtId="0" fontId="0" fillId="0" borderId="0" xfId="0"/>
    <xf numFmtId="0" fontId="9" fillId="0" borderId="1" xfId="0" applyFont="1" applyBorder="1"/>
    <xf numFmtId="0" fontId="9" fillId="4" borderId="1" xfId="0" applyFont="1" applyFill="1" applyBorder="1"/>
    <xf numFmtId="0" fontId="9" fillId="2" borderId="1" xfId="0" applyFont="1" applyFill="1" applyBorder="1"/>
    <xf numFmtId="0" fontId="9" fillId="5" borderId="1" xfId="0" applyFont="1" applyFill="1" applyBorder="1"/>
    <xf numFmtId="0" fontId="9" fillId="0" borderId="0" xfId="0" applyFont="1"/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left" vertical="top" wrapText="1"/>
    </xf>
    <xf numFmtId="1" fontId="9" fillId="4" borderId="1" xfId="0" applyNumberFormat="1" applyFont="1" applyFill="1" applyBorder="1" applyAlignment="1">
      <alignment horizontal="center"/>
    </xf>
    <xf numFmtId="0" fontId="0" fillId="0" borderId="0" xfId="0"/>
    <xf numFmtId="0" fontId="9" fillId="5" borderId="1" xfId="0" applyFont="1" applyFill="1" applyBorder="1" applyAlignment="1">
      <alignment vertical="center"/>
    </xf>
    <xf numFmtId="0" fontId="9" fillId="0" borderId="1" xfId="0" applyFont="1" applyBorder="1" applyAlignment="1">
      <alignment wrapText="1"/>
    </xf>
    <xf numFmtId="2" fontId="9" fillId="0" borderId="1" xfId="0" applyNumberFormat="1" applyFont="1" applyBorder="1"/>
    <xf numFmtId="0" fontId="9" fillId="3" borderId="1" xfId="0" applyFont="1" applyFill="1" applyBorder="1" applyAlignment="1">
      <alignment vertical="center"/>
    </xf>
    <xf numFmtId="0" fontId="9" fillId="3" borderId="1" xfId="0" applyFont="1" applyFill="1" applyBorder="1"/>
    <xf numFmtId="0" fontId="9" fillId="7" borderId="1" xfId="0" applyFont="1" applyFill="1" applyBorder="1"/>
    <xf numFmtId="0" fontId="9" fillId="0" borderId="1" xfId="0" applyFont="1" applyBorder="1" applyAlignment="1">
      <alignment horizontal="left" vertical="top"/>
    </xf>
    <xf numFmtId="2" fontId="14" fillId="0" borderId="1" xfId="0" applyNumberFormat="1" applyFont="1" applyBorder="1"/>
    <xf numFmtId="164" fontId="9" fillId="0" borderId="1" xfId="2" applyFont="1" applyBorder="1"/>
    <xf numFmtId="43" fontId="15" fillId="8" borderId="1" xfId="3" applyNumberFormat="1" applyFont="1" applyBorder="1"/>
    <xf numFmtId="164" fontId="0" fillId="0" borderId="0" xfId="2" applyFont="1"/>
    <xf numFmtId="0" fontId="9" fillId="0" borderId="0" xfId="0" applyFont="1" applyBorder="1" applyAlignment="1">
      <alignment horizontal="left"/>
    </xf>
    <xf numFmtId="0" fontId="9" fillId="0" borderId="0" xfId="0" applyFont="1" applyBorder="1"/>
    <xf numFmtId="0" fontId="0" fillId="0" borderId="0" xfId="0" applyBorder="1"/>
    <xf numFmtId="0" fontId="9" fillId="0" borderId="3" xfId="0" applyFont="1" applyBorder="1"/>
    <xf numFmtId="0" fontId="0" fillId="0" borderId="3" xfId="0" applyBorder="1"/>
    <xf numFmtId="0" fontId="9" fillId="0" borderId="4" xfId="0" applyFont="1" applyBorder="1"/>
    <xf numFmtId="0" fontId="0" fillId="0" borderId="4" xfId="0" applyBorder="1"/>
    <xf numFmtId="164" fontId="12" fillId="0" borderId="0" xfId="2" applyFont="1"/>
    <xf numFmtId="2" fontId="9" fillId="2" borderId="1" xfId="0" applyNumberFormat="1" applyFont="1" applyFill="1" applyBorder="1"/>
    <xf numFmtId="2" fontId="9" fillId="5" borderId="1" xfId="0" applyNumberFormat="1" applyFont="1" applyFill="1" applyBorder="1"/>
    <xf numFmtId="2" fontId="0" fillId="0" borderId="1" xfId="0" applyNumberFormat="1" applyBorder="1"/>
    <xf numFmtId="0" fontId="9" fillId="0" borderId="0" xfId="0" applyFont="1" applyAlignment="1"/>
    <xf numFmtId="0" fontId="9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/>
    <xf numFmtId="0" fontId="7" fillId="0" borderId="0" xfId="0" applyFont="1" applyAlignment="1">
      <alignment horizontal="center"/>
    </xf>
    <xf numFmtId="0" fontId="0" fillId="0" borderId="0" xfId="0"/>
    <xf numFmtId="0" fontId="5" fillId="0" borderId="0" xfId="0" applyFont="1"/>
    <xf numFmtId="0" fontId="7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0" fillId="6" borderId="3" xfId="0" applyFill="1" applyBorder="1" applyAlignment="1">
      <alignment horizontal="center" wrapText="1"/>
    </xf>
    <xf numFmtId="0" fontId="0" fillId="6" borderId="5" xfId="0" applyFill="1" applyBorder="1" applyAlignment="1">
      <alignment horizontal="center" wrapText="1"/>
    </xf>
    <xf numFmtId="0" fontId="0" fillId="6" borderId="4" xfId="0" applyFill="1" applyBorder="1" applyAlignment="1">
      <alignment horizontal="center" wrapText="1"/>
    </xf>
    <xf numFmtId="0" fontId="9" fillId="0" borderId="0" xfId="0" applyFont="1" applyAlignment="1">
      <alignment horizontal="center" vertical="top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top" wrapText="1"/>
    </xf>
    <xf numFmtId="0" fontId="9" fillId="2" borderId="3" xfId="0" applyFont="1" applyFill="1" applyBorder="1" applyAlignment="1">
      <alignment horizontal="center" vertical="top" wrapText="1"/>
    </xf>
    <xf numFmtId="0" fontId="9" fillId="2" borderId="4" xfId="0" applyFont="1" applyFill="1" applyBorder="1" applyAlignment="1">
      <alignment horizontal="center" vertical="top" wrapText="1"/>
    </xf>
    <xf numFmtId="0" fontId="9" fillId="5" borderId="3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wrapText="1"/>
    </xf>
    <xf numFmtId="0" fontId="9" fillId="5" borderId="6" xfId="0" applyFont="1" applyFill="1" applyBorder="1" applyAlignment="1">
      <alignment horizontal="center"/>
    </xf>
    <xf numFmtId="0" fontId="9" fillId="5" borderId="7" xfId="0" applyFont="1" applyFill="1" applyBorder="1" applyAlignment="1">
      <alignment horizontal="center"/>
    </xf>
    <xf numFmtId="0" fontId="9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9" fillId="7" borderId="6" xfId="0" applyFont="1" applyFill="1" applyBorder="1" applyAlignment="1">
      <alignment horizontal="center" vertical="center" wrapText="1"/>
    </xf>
    <xf numFmtId="0" fontId="9" fillId="7" borderId="8" xfId="0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vertical="center" wrapText="1"/>
    </xf>
    <xf numFmtId="0" fontId="9" fillId="7" borderId="6" xfId="0" applyFont="1" applyFill="1" applyBorder="1" applyAlignment="1">
      <alignment horizontal="center" vertical="center"/>
    </xf>
    <xf numFmtId="0" fontId="9" fillId="7" borderId="8" xfId="0" applyFont="1" applyFill="1" applyBorder="1" applyAlignment="1">
      <alignment horizontal="center" vertical="center"/>
    </xf>
    <xf numFmtId="0" fontId="9" fillId="7" borderId="7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center"/>
    </xf>
    <xf numFmtId="0" fontId="0" fillId="7" borderId="3" xfId="0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wrapText="1"/>
    </xf>
  </cellXfs>
  <cellStyles count="4">
    <cellStyle name="Звичайний" xfId="0" builtinId="0"/>
    <cellStyle name="Колірна тема 6" xfId="3" builtinId="49"/>
    <cellStyle name="Обычный 2" xfId="1" xr:uid="{00000000-0005-0000-0000-000002000000}"/>
    <cellStyle name="Фінансовий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75"/>
  <sheetViews>
    <sheetView topLeftCell="D48" workbookViewId="0">
      <selection activeCell="A4" sqref="A4:S68"/>
    </sheetView>
  </sheetViews>
  <sheetFormatPr defaultRowHeight="15" x14ac:dyDescent="0.25"/>
  <cols>
    <col min="2" max="2" width="57" customWidth="1"/>
    <col min="3" max="3" width="12.140625" customWidth="1"/>
    <col min="4" max="4" width="15.42578125" customWidth="1"/>
    <col min="5" max="5" width="13.7109375" customWidth="1"/>
    <col min="6" max="6" width="4" customWidth="1"/>
    <col min="7" max="7" width="19.140625" customWidth="1"/>
    <col min="8" max="8" width="13.42578125" customWidth="1"/>
    <col min="9" max="9" width="12.85546875" customWidth="1"/>
    <col min="10" max="10" width="4.140625" customWidth="1"/>
    <col min="11" max="11" width="16.140625" customWidth="1"/>
    <col min="12" max="12" width="13.85546875" customWidth="1"/>
    <col min="13" max="13" width="14.28515625" customWidth="1"/>
    <col min="14" max="14" width="2.42578125" customWidth="1"/>
    <col min="15" max="15" width="18" customWidth="1"/>
    <col min="16" max="16" width="13" customWidth="1"/>
    <col min="17" max="17" width="11.42578125" customWidth="1"/>
    <col min="18" max="18" width="4.140625" customWidth="1"/>
    <col min="19" max="19" width="16.85546875" customWidth="1"/>
  </cols>
  <sheetData>
    <row r="1" spans="1:19" x14ac:dyDescent="0.25">
      <c r="N1" s="57" t="s">
        <v>183</v>
      </c>
      <c r="O1" s="57"/>
      <c r="P1" s="57"/>
      <c r="Q1" s="57"/>
      <c r="R1" s="57"/>
      <c r="S1" s="57"/>
    </row>
    <row r="2" spans="1:19" ht="42.75" customHeight="1" x14ac:dyDescent="0.25">
      <c r="N2" s="60" t="s">
        <v>0</v>
      </c>
      <c r="O2" s="60"/>
      <c r="P2" s="60"/>
      <c r="Q2" s="60"/>
      <c r="R2" s="60"/>
      <c r="S2" s="60"/>
    </row>
    <row r="4" spans="1:19" ht="34.5" customHeight="1" x14ac:dyDescent="0.3">
      <c r="A4" s="61" t="s">
        <v>1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</row>
    <row r="5" spans="1:19" x14ac:dyDescent="0.25">
      <c r="S5" s="4" t="s">
        <v>2</v>
      </c>
    </row>
    <row r="6" spans="1:19" ht="46.5" customHeight="1" x14ac:dyDescent="0.25">
      <c r="A6" s="10" t="s">
        <v>3</v>
      </c>
      <c r="B6" s="10" t="s">
        <v>4</v>
      </c>
      <c r="C6" s="10" t="s">
        <v>5</v>
      </c>
      <c r="D6" s="62" t="s">
        <v>6</v>
      </c>
      <c r="E6" s="63"/>
      <c r="F6" s="63"/>
      <c r="G6" s="64"/>
      <c r="H6" s="62" t="s">
        <v>7</v>
      </c>
      <c r="I6" s="63"/>
      <c r="J6" s="63"/>
      <c r="K6" s="64"/>
      <c r="L6" s="62" t="s">
        <v>8</v>
      </c>
      <c r="M6" s="63"/>
      <c r="N6" s="63"/>
      <c r="O6" s="64"/>
      <c r="P6" s="62" t="s">
        <v>9</v>
      </c>
      <c r="Q6" s="63"/>
      <c r="R6" s="63"/>
      <c r="S6" s="64"/>
    </row>
    <row r="7" spans="1:19" ht="77.25" customHeight="1" x14ac:dyDescent="0.25">
      <c r="A7" s="10"/>
      <c r="B7" s="10"/>
      <c r="C7" s="10"/>
      <c r="D7" s="11" t="s">
        <v>10</v>
      </c>
      <c r="E7" s="11" t="s">
        <v>11</v>
      </c>
      <c r="F7" s="11" t="s">
        <v>12</v>
      </c>
      <c r="G7" s="11" t="s">
        <v>13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1" t="s">
        <v>11</v>
      </c>
      <c r="N7" s="11" t="s">
        <v>12</v>
      </c>
      <c r="O7" s="11" t="s">
        <v>13</v>
      </c>
      <c r="P7" s="11" t="s">
        <v>10</v>
      </c>
      <c r="Q7" s="11" t="s">
        <v>11</v>
      </c>
      <c r="R7" s="11" t="s">
        <v>12</v>
      </c>
      <c r="S7" s="11" t="s">
        <v>13</v>
      </c>
    </row>
    <row r="8" spans="1:19" x14ac:dyDescent="0.25">
      <c r="A8" s="10">
        <v>1</v>
      </c>
      <c r="B8" s="10">
        <v>2</v>
      </c>
      <c r="C8" s="10" t="s">
        <v>15</v>
      </c>
      <c r="D8" s="10" t="s">
        <v>16</v>
      </c>
      <c r="E8" s="10" t="s">
        <v>17</v>
      </c>
      <c r="F8" s="10" t="s">
        <v>18</v>
      </c>
      <c r="G8" s="10" t="s">
        <v>19</v>
      </c>
      <c r="H8" s="10" t="s">
        <v>20</v>
      </c>
      <c r="I8" s="10" t="s">
        <v>21</v>
      </c>
      <c r="J8" s="10" t="s">
        <v>22</v>
      </c>
      <c r="K8" s="10" t="s">
        <v>23</v>
      </c>
      <c r="L8" s="10" t="s">
        <v>24</v>
      </c>
      <c r="M8" s="10" t="s">
        <v>25</v>
      </c>
      <c r="N8" s="10" t="s">
        <v>26</v>
      </c>
      <c r="O8" s="10" t="s">
        <v>27</v>
      </c>
      <c r="P8" s="10" t="s">
        <v>28</v>
      </c>
      <c r="Q8" s="10" t="s">
        <v>29</v>
      </c>
      <c r="R8" s="10" t="s">
        <v>30</v>
      </c>
      <c r="S8" s="10" t="s">
        <v>31</v>
      </c>
    </row>
    <row r="9" spans="1:19" x14ac:dyDescent="0.25">
      <c r="A9" s="4">
        <v>1</v>
      </c>
      <c r="B9" s="4" t="s">
        <v>32</v>
      </c>
      <c r="C9" s="4" t="s">
        <v>33</v>
      </c>
      <c r="D9" s="4">
        <v>61870.063399999999</v>
      </c>
      <c r="E9" s="4">
        <v>57074.879999999997</v>
      </c>
      <c r="F9" s="4" t="s">
        <v>34</v>
      </c>
      <c r="G9" s="4">
        <v>87459.110780644362</v>
      </c>
      <c r="H9" s="4">
        <v>46091.871621999999</v>
      </c>
      <c r="I9" s="4">
        <v>43135.11236752</v>
      </c>
      <c r="J9" s="4" t="s">
        <v>34</v>
      </c>
      <c r="K9" s="10">
        <v>65455.925546036364</v>
      </c>
      <c r="L9" s="4">
        <v>7085.5792760000004</v>
      </c>
      <c r="M9" s="4">
        <v>6522.4596560400005</v>
      </c>
      <c r="N9" s="4" t="s">
        <v>34</v>
      </c>
      <c r="O9" s="10">
        <v>20523.17156696464</v>
      </c>
      <c r="P9" s="4">
        <v>466.96163400000148</v>
      </c>
      <c r="Q9" s="4">
        <v>946.33717644000239</v>
      </c>
      <c r="R9" s="4" t="s">
        <v>35</v>
      </c>
      <c r="S9" s="10">
        <v>1480.774667643354</v>
      </c>
    </row>
    <row r="10" spans="1:19" x14ac:dyDescent="0.25">
      <c r="A10" s="4" t="s">
        <v>36</v>
      </c>
      <c r="B10" s="4" t="s">
        <v>37</v>
      </c>
      <c r="C10" s="4" t="s">
        <v>38</v>
      </c>
      <c r="D10" s="4">
        <v>50259.03</v>
      </c>
      <c r="E10" s="4">
        <v>46932.499999999993</v>
      </c>
      <c r="F10" s="4" t="s">
        <v>34</v>
      </c>
      <c r="G10" s="4">
        <v>70107.393020824282</v>
      </c>
      <c r="H10" s="4">
        <v>36111.3505</v>
      </c>
      <c r="I10" s="4">
        <v>34386.169899999994</v>
      </c>
      <c r="J10" s="4" t="s">
        <v>34</v>
      </c>
      <c r="K10" s="10">
        <v>51202.071278760268</v>
      </c>
      <c r="L10" s="4">
        <v>5913.9093999999996</v>
      </c>
      <c r="M10" s="4">
        <v>5379.6252300000006</v>
      </c>
      <c r="N10" s="4" t="s">
        <v>34</v>
      </c>
      <c r="O10" s="10">
        <v>17633.781998153037</v>
      </c>
      <c r="P10" s="4">
        <v>216.95010000000136</v>
      </c>
      <c r="Q10" s="4">
        <v>682.51487000000247</v>
      </c>
      <c r="R10" s="4" t="s">
        <v>35</v>
      </c>
      <c r="S10" s="10">
        <v>1272.3047439109685</v>
      </c>
    </row>
    <row r="11" spans="1:19" x14ac:dyDescent="0.25">
      <c r="A11" s="4" t="s">
        <v>39</v>
      </c>
      <c r="B11" s="4" t="s">
        <v>40</v>
      </c>
      <c r="C11" s="4" t="s">
        <v>38</v>
      </c>
      <c r="D11" s="4">
        <v>39683.4</v>
      </c>
      <c r="E11" s="4">
        <v>37947.699999999997</v>
      </c>
      <c r="F11" s="4" t="s">
        <v>34</v>
      </c>
      <c r="G11" s="4">
        <v>68318.683793124088</v>
      </c>
      <c r="H11" s="4">
        <v>33929.307000000001</v>
      </c>
      <c r="I11" s="4">
        <v>32255.544999999995</v>
      </c>
      <c r="J11" s="4" t="s">
        <v>34</v>
      </c>
      <c r="K11" s="10">
        <v>49907.870589102793</v>
      </c>
      <c r="L11" s="4">
        <v>5555.6759999999995</v>
      </c>
      <c r="M11" s="4">
        <v>5047.0441000000001</v>
      </c>
      <c r="N11" s="4" t="s">
        <v>34</v>
      </c>
      <c r="O11" s="10">
        <v>17172.550882001957</v>
      </c>
      <c r="P11" s="4">
        <v>198.41700000000128</v>
      </c>
      <c r="Q11" s="4">
        <v>645.1109000000024</v>
      </c>
      <c r="R11" s="4" t="s">
        <v>35</v>
      </c>
      <c r="S11" s="10">
        <v>1239.0273220193383</v>
      </c>
    </row>
    <row r="12" spans="1:19" x14ac:dyDescent="0.25">
      <c r="A12" s="4" t="s">
        <v>41</v>
      </c>
      <c r="B12" s="4" t="s">
        <v>42</v>
      </c>
      <c r="C12" s="4" t="s">
        <v>38</v>
      </c>
      <c r="D12" s="4">
        <v>1411</v>
      </c>
      <c r="E12" s="4">
        <v>1479.33</v>
      </c>
      <c r="F12" s="4" t="s">
        <v>34</v>
      </c>
      <c r="G12" s="4">
        <v>1493.7103777001887</v>
      </c>
      <c r="H12" s="4">
        <v>1206.405</v>
      </c>
      <c r="I12" s="4">
        <v>1257.4304999999999</v>
      </c>
      <c r="J12" s="4" t="s">
        <v>34</v>
      </c>
      <c r="K12" s="10">
        <v>1227.0329852044104</v>
      </c>
      <c r="L12" s="4">
        <v>197.54</v>
      </c>
      <c r="M12" s="4">
        <v>196.75089</v>
      </c>
      <c r="N12" s="4" t="s">
        <v>34</v>
      </c>
      <c r="O12" s="10">
        <v>248.73106189789232</v>
      </c>
      <c r="P12" s="4">
        <v>7.0550000000000352</v>
      </c>
      <c r="Q12" s="4">
        <v>25.148609999999991</v>
      </c>
      <c r="R12" s="4" t="s">
        <v>35</v>
      </c>
      <c r="S12" s="10">
        <v>17.94633059788605</v>
      </c>
    </row>
    <row r="13" spans="1:19" ht="30" x14ac:dyDescent="0.25">
      <c r="A13" s="4" t="s">
        <v>43</v>
      </c>
      <c r="B13" s="5" t="s">
        <v>44</v>
      </c>
      <c r="C13" s="4" t="s">
        <v>38</v>
      </c>
      <c r="D13" s="4">
        <v>0</v>
      </c>
      <c r="E13" s="4">
        <v>0</v>
      </c>
      <c r="F13" s="4" t="s">
        <v>34</v>
      </c>
      <c r="G13" s="4">
        <v>0</v>
      </c>
      <c r="H13" s="4">
        <v>0</v>
      </c>
      <c r="I13" s="4">
        <v>0</v>
      </c>
      <c r="J13" s="4">
        <v>0</v>
      </c>
      <c r="K13" s="10">
        <v>0</v>
      </c>
      <c r="L13" s="4">
        <v>0</v>
      </c>
      <c r="M13" s="4">
        <v>0</v>
      </c>
      <c r="N13" s="4" t="s">
        <v>34</v>
      </c>
      <c r="O13" s="10">
        <v>0</v>
      </c>
      <c r="P13" s="4">
        <v>0</v>
      </c>
      <c r="Q13" s="4">
        <v>0</v>
      </c>
      <c r="R13" s="4" t="s">
        <v>35</v>
      </c>
      <c r="S13" s="10">
        <v>0</v>
      </c>
    </row>
    <row r="14" spans="1:19" x14ac:dyDescent="0.25">
      <c r="A14" s="4" t="s">
        <v>45</v>
      </c>
      <c r="B14" s="4" t="s">
        <v>46</v>
      </c>
      <c r="C14" s="4" t="s">
        <v>38</v>
      </c>
      <c r="D14" s="4">
        <v>105</v>
      </c>
      <c r="E14" s="4">
        <v>95.49</v>
      </c>
      <c r="F14" s="4" t="s">
        <v>34</v>
      </c>
      <c r="G14" s="4">
        <v>20.898849999999999</v>
      </c>
      <c r="H14" s="4">
        <v>89.25</v>
      </c>
      <c r="I14" s="4">
        <v>81.64394999999999</v>
      </c>
      <c r="J14" s="4" t="s">
        <v>34</v>
      </c>
      <c r="K14" s="10">
        <v>17.167704453069188</v>
      </c>
      <c r="L14" s="4">
        <v>14.7</v>
      </c>
      <c r="M14" s="4">
        <v>12.70017</v>
      </c>
      <c r="N14" s="4" t="s">
        <v>34</v>
      </c>
      <c r="O14" s="10">
        <v>3.4800542531867755</v>
      </c>
      <c r="P14" s="4">
        <v>1.0500000000000007</v>
      </c>
      <c r="Q14" s="4">
        <v>1.1458800000000053</v>
      </c>
      <c r="R14" s="4" t="s">
        <v>35</v>
      </c>
      <c r="S14" s="10">
        <v>0.25109129374403449</v>
      </c>
    </row>
    <row r="15" spans="1:19" x14ac:dyDescent="0.25">
      <c r="A15" s="4" t="s">
        <v>47</v>
      </c>
      <c r="B15" s="4" t="s">
        <v>48</v>
      </c>
      <c r="C15" s="4" t="s">
        <v>38</v>
      </c>
      <c r="D15" s="4">
        <v>1042.81</v>
      </c>
      <c r="E15" s="4">
        <v>925.79</v>
      </c>
      <c r="F15" s="4" t="s">
        <v>34</v>
      </c>
      <c r="G15" s="4">
        <v>274.10000000000002</v>
      </c>
      <c r="H15" s="4">
        <v>886.38849999999991</v>
      </c>
      <c r="I15" s="4">
        <v>791.55044999999996</v>
      </c>
      <c r="J15" s="4" t="s">
        <v>34</v>
      </c>
      <c r="K15" s="10">
        <v>50</v>
      </c>
      <c r="L15" s="4">
        <v>145.99340000000001</v>
      </c>
      <c r="M15" s="4">
        <v>123.13006999999999</v>
      </c>
      <c r="N15" s="4" t="s">
        <v>34</v>
      </c>
      <c r="O15" s="10">
        <v>209.02</v>
      </c>
      <c r="P15" s="4">
        <v>10.428100000000029</v>
      </c>
      <c r="Q15" s="4">
        <v>11.109480000000019</v>
      </c>
      <c r="R15" s="4" t="s">
        <v>35</v>
      </c>
      <c r="S15" s="10">
        <v>15.08</v>
      </c>
    </row>
    <row r="16" spans="1:19" x14ac:dyDescent="0.25">
      <c r="A16" s="4" t="s">
        <v>49</v>
      </c>
      <c r="B16" s="4" t="s">
        <v>50</v>
      </c>
      <c r="C16" s="4" t="s">
        <v>38</v>
      </c>
      <c r="D16" s="4">
        <v>4031</v>
      </c>
      <c r="E16" s="4">
        <v>3462.86</v>
      </c>
      <c r="F16" s="4" t="s">
        <v>34</v>
      </c>
      <c r="G16" s="4">
        <v>5686.2849999999999</v>
      </c>
      <c r="H16" s="4">
        <v>3517.4506000000001</v>
      </c>
      <c r="I16" s="4">
        <v>3014.7659160000003</v>
      </c>
      <c r="J16" s="4" t="s">
        <v>34</v>
      </c>
      <c r="K16" s="10">
        <v>4671.0924436474033</v>
      </c>
      <c r="L16" s="4">
        <v>322.48</v>
      </c>
      <c r="M16" s="4">
        <v>289.84138200000001</v>
      </c>
      <c r="N16" s="4" t="s">
        <v>34</v>
      </c>
      <c r="O16" s="10">
        <v>946.8741246088739</v>
      </c>
      <c r="P16" s="4">
        <v>191.0694</v>
      </c>
      <c r="Q16" s="4">
        <v>158.252702</v>
      </c>
      <c r="R16" s="4" t="s">
        <v>35</v>
      </c>
      <c r="S16" s="10">
        <v>68.318431743722613</v>
      </c>
    </row>
    <row r="17" spans="1:19" x14ac:dyDescent="0.25">
      <c r="A17" s="4" t="s">
        <v>51</v>
      </c>
      <c r="B17" s="4" t="s">
        <v>52</v>
      </c>
      <c r="C17" s="4" t="s">
        <v>38</v>
      </c>
      <c r="D17" s="4">
        <v>3985.82</v>
      </c>
      <c r="E17" s="4">
        <v>3021.33</v>
      </c>
      <c r="F17" s="4" t="s">
        <v>34</v>
      </c>
      <c r="G17" s="4">
        <v>4470.8233099999998</v>
      </c>
      <c r="H17" s="4">
        <v>3407.9891319999997</v>
      </c>
      <c r="I17" s="4">
        <v>2606.42410152</v>
      </c>
      <c r="J17" s="4" t="s">
        <v>34</v>
      </c>
      <c r="K17" s="10">
        <v>3672.6314245986041</v>
      </c>
      <c r="L17" s="4">
        <v>346</v>
      </c>
      <c r="M17" s="4">
        <v>366.45377404000004</v>
      </c>
      <c r="N17" s="4" t="s">
        <v>34</v>
      </c>
      <c r="O17" s="10">
        <v>744.47673796462857</v>
      </c>
      <c r="P17" s="4">
        <v>23</v>
      </c>
      <c r="Q17" s="4">
        <v>61.671324439999964</v>
      </c>
      <c r="R17" s="4" t="s">
        <v>35</v>
      </c>
      <c r="S17" s="10">
        <v>53.711147436767419</v>
      </c>
    </row>
    <row r="18" spans="1:19" x14ac:dyDescent="0.25">
      <c r="A18" s="4" t="s">
        <v>53</v>
      </c>
      <c r="B18" s="4" t="s">
        <v>54</v>
      </c>
      <c r="C18" s="4" t="s">
        <v>38</v>
      </c>
      <c r="D18" s="4">
        <v>886.82</v>
      </c>
      <c r="E18" s="4">
        <v>748.61</v>
      </c>
      <c r="F18" s="4" t="s">
        <v>34</v>
      </c>
      <c r="G18" s="4">
        <v>1250.9827</v>
      </c>
      <c r="H18" s="4">
        <v>773.83913200000006</v>
      </c>
      <c r="I18" s="4">
        <v>663.24850151999999</v>
      </c>
      <c r="J18" s="4" t="s">
        <v>34</v>
      </c>
      <c r="K18" s="10">
        <v>1027.6403376024286</v>
      </c>
      <c r="L18" s="4">
        <v>70.945599999999999</v>
      </c>
      <c r="M18" s="4">
        <v>63.765104040000004</v>
      </c>
      <c r="N18" s="4" t="s">
        <v>34</v>
      </c>
      <c r="O18" s="10">
        <v>208.31230741395225</v>
      </c>
      <c r="P18" s="4">
        <v>42.035267999999995</v>
      </c>
      <c r="Q18" s="4">
        <v>34.815594439999998</v>
      </c>
      <c r="R18" s="4" t="s">
        <v>35</v>
      </c>
      <c r="S18" s="10">
        <v>15.030054983618975</v>
      </c>
    </row>
    <row r="19" spans="1:19" x14ac:dyDescent="0.25">
      <c r="A19" s="4" t="s">
        <v>55</v>
      </c>
      <c r="B19" s="4" t="s">
        <v>56</v>
      </c>
      <c r="C19" s="4" t="s">
        <v>38</v>
      </c>
      <c r="D19" s="4">
        <v>706</v>
      </c>
      <c r="E19" s="4">
        <v>1389.7</v>
      </c>
      <c r="F19" s="4" t="s">
        <v>34</v>
      </c>
      <c r="G19" s="4">
        <v>1795.4</v>
      </c>
      <c r="H19" s="4">
        <v>600.1</v>
      </c>
      <c r="I19" s="4">
        <v>1188.1935000000001</v>
      </c>
      <c r="J19" s="4" t="s">
        <v>34</v>
      </c>
      <c r="K19" s="10">
        <v>1474.8608930654282</v>
      </c>
      <c r="L19" s="4">
        <v>98.84</v>
      </c>
      <c r="M19" s="4">
        <v>185.24701000000002</v>
      </c>
      <c r="N19" s="4" t="s">
        <v>34</v>
      </c>
      <c r="O19" s="10">
        <v>298.96809662596445</v>
      </c>
      <c r="P19" s="4">
        <v>7.0599999999999739</v>
      </c>
      <c r="Q19" s="4">
        <v>16.259489999999943</v>
      </c>
      <c r="R19" s="4" t="s">
        <v>35</v>
      </c>
      <c r="S19" s="10">
        <v>21.571010308607391</v>
      </c>
    </row>
    <row r="20" spans="1:19" x14ac:dyDescent="0.25">
      <c r="A20" s="4" t="s">
        <v>57</v>
      </c>
      <c r="B20" s="4" t="s">
        <v>58</v>
      </c>
      <c r="C20" s="4" t="s">
        <v>38</v>
      </c>
      <c r="D20" s="4">
        <v>2393</v>
      </c>
      <c r="E20" s="4">
        <v>883.02</v>
      </c>
      <c r="F20" s="4" t="s">
        <v>34</v>
      </c>
      <c r="G20" s="4">
        <v>1424.4406100000001</v>
      </c>
      <c r="H20" s="4">
        <v>2034.05</v>
      </c>
      <c r="I20" s="4">
        <v>754.98209999999995</v>
      </c>
      <c r="J20" s="4" t="s">
        <v>34</v>
      </c>
      <c r="K20" s="10">
        <v>1170.1301939307471</v>
      </c>
      <c r="L20" s="4">
        <v>335.02</v>
      </c>
      <c r="M20" s="4">
        <v>117.44166000000001</v>
      </c>
      <c r="N20" s="4" t="s">
        <v>34</v>
      </c>
      <c r="O20" s="10">
        <v>237.19633392471189</v>
      </c>
      <c r="P20" s="4">
        <v>23.930000000000064</v>
      </c>
      <c r="Q20" s="4">
        <v>10.596240000000023</v>
      </c>
      <c r="R20" s="4" t="s">
        <v>35</v>
      </c>
      <c r="S20" s="10">
        <v>17.114082144541051</v>
      </c>
    </row>
    <row r="21" spans="1:19" x14ac:dyDescent="0.25">
      <c r="A21" s="4" t="s">
        <v>59</v>
      </c>
      <c r="B21" s="4" t="s">
        <v>60</v>
      </c>
      <c r="C21" s="4" t="s">
        <v>38</v>
      </c>
      <c r="D21" s="4">
        <v>3594.2133999999996</v>
      </c>
      <c r="E21" s="4">
        <v>3658.19</v>
      </c>
      <c r="F21" s="4" t="s">
        <v>34</v>
      </c>
      <c r="G21" s="4">
        <v>7194.6094498200873</v>
      </c>
      <c r="H21" s="4">
        <v>3055.0813899999998</v>
      </c>
      <c r="I21" s="4">
        <v>3127.75245</v>
      </c>
      <c r="J21" s="4" t="s">
        <v>34</v>
      </c>
      <c r="K21" s="10">
        <v>5910.1303990300903</v>
      </c>
      <c r="L21" s="4">
        <v>503.18987599999997</v>
      </c>
      <c r="M21" s="4">
        <v>486.53926999999999</v>
      </c>
      <c r="N21" s="4" t="s">
        <v>34</v>
      </c>
      <c r="O21" s="10">
        <v>1198.0387062381021</v>
      </c>
      <c r="P21" s="4">
        <v>35.942134000000109</v>
      </c>
      <c r="Q21" s="4">
        <v>43.89828</v>
      </c>
      <c r="R21" s="4" t="s">
        <v>35</v>
      </c>
      <c r="S21" s="10">
        <v>86.440344551895549</v>
      </c>
    </row>
    <row r="22" spans="1:19" x14ac:dyDescent="0.25">
      <c r="A22" s="4" t="s">
        <v>61</v>
      </c>
      <c r="B22" s="4" t="s">
        <v>62</v>
      </c>
      <c r="C22" s="4" t="s">
        <v>38</v>
      </c>
      <c r="D22" s="4">
        <v>2833.47</v>
      </c>
      <c r="E22" s="4">
        <v>2597.33</v>
      </c>
      <c r="F22" s="4" t="s">
        <v>34</v>
      </c>
      <c r="G22" s="4">
        <v>5122.9811278130883</v>
      </c>
      <c r="H22" s="4">
        <v>2408.4494999999997</v>
      </c>
      <c r="I22" s="4">
        <v>2220.7171499999999</v>
      </c>
      <c r="J22" s="4" t="s">
        <v>34</v>
      </c>
      <c r="K22" s="10">
        <v>4208.3572024750729</v>
      </c>
      <c r="L22" s="4">
        <v>396.68579999999997</v>
      </c>
      <c r="M22" s="4">
        <v>345.44488999999999</v>
      </c>
      <c r="N22" s="4" t="s">
        <v>34</v>
      </c>
      <c r="O22" s="10">
        <v>853.07336350284936</v>
      </c>
      <c r="P22" s="4">
        <v>28.334700000000112</v>
      </c>
      <c r="Q22" s="4">
        <v>31.167959999999994</v>
      </c>
      <c r="R22" s="4" t="s">
        <v>35</v>
      </c>
      <c r="S22" s="10">
        <v>61.550561835166121</v>
      </c>
    </row>
    <row r="23" spans="1:19" x14ac:dyDescent="0.25">
      <c r="A23" s="4" t="s">
        <v>63</v>
      </c>
      <c r="B23" s="4" t="s">
        <v>54</v>
      </c>
      <c r="C23" s="4" t="s">
        <v>38</v>
      </c>
      <c r="D23" s="4">
        <v>623.36339999999996</v>
      </c>
      <c r="E23" s="4">
        <v>578.54999999999995</v>
      </c>
      <c r="F23" s="4" t="s">
        <v>34</v>
      </c>
      <c r="G23" s="4">
        <v>1127.0558481188793</v>
      </c>
      <c r="H23" s="4">
        <v>529.85888999999997</v>
      </c>
      <c r="I23" s="4">
        <v>494.66024999999996</v>
      </c>
      <c r="J23" s="4" t="s">
        <v>34</v>
      </c>
      <c r="K23" s="10">
        <v>925.83858454451604</v>
      </c>
      <c r="L23" s="4">
        <v>87.270875999999987</v>
      </c>
      <c r="M23" s="4">
        <v>76.947150000000008</v>
      </c>
      <c r="N23" s="4" t="s">
        <v>34</v>
      </c>
      <c r="O23" s="10">
        <v>187.67613997062685</v>
      </c>
      <c r="P23" s="4">
        <v>6.233633999999995</v>
      </c>
      <c r="Q23" s="4">
        <v>6.9425999999999846</v>
      </c>
      <c r="R23" s="4" t="s">
        <v>35</v>
      </c>
      <c r="S23" s="10">
        <v>13.541123603736546</v>
      </c>
    </row>
    <row r="24" spans="1:19" x14ac:dyDescent="0.25">
      <c r="A24" s="4" t="s">
        <v>64</v>
      </c>
      <c r="B24" s="4" t="s">
        <v>65</v>
      </c>
      <c r="C24" s="4" t="s">
        <v>38</v>
      </c>
      <c r="D24" s="4">
        <v>137.38</v>
      </c>
      <c r="E24" s="4">
        <v>482.31</v>
      </c>
      <c r="F24" s="4" t="s">
        <v>34</v>
      </c>
      <c r="G24" s="4">
        <v>944.5724738881197</v>
      </c>
      <c r="H24" s="4">
        <v>116.773</v>
      </c>
      <c r="I24" s="4">
        <v>412.37504999999999</v>
      </c>
      <c r="J24" s="4" t="s">
        <v>34</v>
      </c>
      <c r="K24" s="10">
        <v>775.93461201050081</v>
      </c>
      <c r="L24" s="4">
        <v>19.2332</v>
      </c>
      <c r="M24" s="4">
        <v>64.147229999999993</v>
      </c>
      <c r="N24" s="4" t="s">
        <v>34</v>
      </c>
      <c r="O24" s="10">
        <v>157.28920276462608</v>
      </c>
      <c r="P24" s="4">
        <v>1.3737999999999992</v>
      </c>
      <c r="Q24" s="4">
        <v>5.7877200000000215</v>
      </c>
      <c r="R24" s="4" t="s">
        <v>35</v>
      </c>
      <c r="S24" s="10">
        <v>11.34865911299288</v>
      </c>
    </row>
    <row r="25" spans="1:19" x14ac:dyDescent="0.25">
      <c r="A25" s="4">
        <v>2</v>
      </c>
      <c r="B25" s="4" t="s">
        <v>66</v>
      </c>
      <c r="C25" s="4" t="s">
        <v>38</v>
      </c>
      <c r="D25" s="4">
        <v>3074.9700000000003</v>
      </c>
      <c r="E25" s="4">
        <v>3542.32</v>
      </c>
      <c r="F25" s="4" t="s">
        <v>34</v>
      </c>
      <c r="G25" s="4">
        <v>3500.2750597361746</v>
      </c>
      <c r="H25" s="4">
        <v>2359.4244810000005</v>
      </c>
      <c r="I25" s="4">
        <v>3041.5508369999998</v>
      </c>
      <c r="J25" s="4" t="s">
        <v>34</v>
      </c>
      <c r="K25" s="10">
        <v>2875.3585833670154</v>
      </c>
      <c r="L25" s="4">
        <v>430.49557600000009</v>
      </c>
      <c r="M25" s="4">
        <v>473.13013020000005</v>
      </c>
      <c r="N25" s="4" t="s">
        <v>34</v>
      </c>
      <c r="O25" s="10">
        <v>582.86207657160412</v>
      </c>
      <c r="P25" s="4">
        <v>30.751283999999799</v>
      </c>
      <c r="Q25" s="4">
        <v>27.639032800000194</v>
      </c>
      <c r="R25" s="4" t="s">
        <v>35</v>
      </c>
      <c r="S25" s="10">
        <v>42.054399797555071</v>
      </c>
    </row>
    <row r="26" spans="1:19" x14ac:dyDescent="0.25">
      <c r="A26" s="4" t="s">
        <v>67</v>
      </c>
      <c r="B26" s="4" t="s">
        <v>62</v>
      </c>
      <c r="C26" s="4" t="s">
        <v>38</v>
      </c>
      <c r="D26" s="4">
        <v>1922.22</v>
      </c>
      <c r="E26" s="4">
        <v>2244.77</v>
      </c>
      <c r="F26" s="4" t="s">
        <v>34</v>
      </c>
      <c r="G26" s="4">
        <v>2402.7388212744008</v>
      </c>
      <c r="H26" s="4">
        <v>1633.8870000000002</v>
      </c>
      <c r="I26" s="4">
        <v>1919.2783499999998</v>
      </c>
      <c r="J26" s="4" t="s">
        <v>34</v>
      </c>
      <c r="K26" s="10">
        <v>1973.7693682453698</v>
      </c>
      <c r="L26" s="4">
        <v>269.11080000000004</v>
      </c>
      <c r="M26" s="4">
        <v>298.55441000000002</v>
      </c>
      <c r="N26" s="4" t="s">
        <v>34</v>
      </c>
      <c r="O26" s="10">
        <v>400.10151057464685</v>
      </c>
      <c r="P26" s="4">
        <v>19.222199999999816</v>
      </c>
      <c r="Q26" s="4">
        <v>26.937240000000145</v>
      </c>
      <c r="R26" s="4" t="s">
        <v>35</v>
      </c>
      <c r="S26" s="10">
        <v>28.867942454384131</v>
      </c>
    </row>
    <row r="27" spans="1:19" x14ac:dyDescent="0.25">
      <c r="A27" s="4" t="s">
        <v>68</v>
      </c>
      <c r="B27" s="4" t="s">
        <v>54</v>
      </c>
      <c r="C27" s="4" t="s">
        <v>38</v>
      </c>
      <c r="D27" s="4">
        <v>422.89</v>
      </c>
      <c r="E27" s="4">
        <v>478.8</v>
      </c>
      <c r="F27" s="4" t="s">
        <v>34</v>
      </c>
      <c r="G27" s="4">
        <v>528.60254068036818</v>
      </c>
      <c r="H27" s="4">
        <v>359.45514000000003</v>
      </c>
      <c r="I27" s="4">
        <v>422.24123699999996</v>
      </c>
      <c r="J27" s="4" t="s">
        <v>34</v>
      </c>
      <c r="K27" s="10">
        <v>434.22926101398139</v>
      </c>
      <c r="L27" s="4">
        <v>59.204376000000011</v>
      </c>
      <c r="M27" s="4">
        <v>65.681970200000009</v>
      </c>
      <c r="N27" s="4" t="s">
        <v>34</v>
      </c>
      <c r="O27" s="10">
        <v>88.022332326422315</v>
      </c>
      <c r="P27" s="4">
        <v>4.2304839999999473</v>
      </c>
      <c r="Q27" s="4">
        <v>9.1232071999999498</v>
      </c>
      <c r="R27" s="4" t="s">
        <v>35</v>
      </c>
      <c r="S27" s="10">
        <v>6.3509473399645096</v>
      </c>
    </row>
    <row r="28" spans="1:19" x14ac:dyDescent="0.25">
      <c r="A28" s="4" t="s">
        <v>69</v>
      </c>
      <c r="B28" s="4" t="s">
        <v>65</v>
      </c>
      <c r="C28" s="4" t="s">
        <v>38</v>
      </c>
      <c r="D28" s="4">
        <v>729.86</v>
      </c>
      <c r="E28" s="4">
        <v>818.75</v>
      </c>
      <c r="F28" s="4" t="s">
        <v>34</v>
      </c>
      <c r="G28" s="4">
        <v>568.93369778140561</v>
      </c>
      <c r="H28" s="4">
        <v>620.38099999999997</v>
      </c>
      <c r="I28" s="4">
        <v>700.03125</v>
      </c>
      <c r="J28" s="4" t="s">
        <v>34</v>
      </c>
      <c r="K28" s="10">
        <v>467.35995410766418</v>
      </c>
      <c r="L28" s="4">
        <v>102.18040000000001</v>
      </c>
      <c r="M28" s="4">
        <v>108.89375</v>
      </c>
      <c r="N28" s="4" t="s">
        <v>34</v>
      </c>
      <c r="O28" s="10">
        <v>94.738233670534981</v>
      </c>
      <c r="P28" s="4">
        <v>7.2986000000000359</v>
      </c>
      <c r="Q28" s="4">
        <v>9.8250000000000028</v>
      </c>
      <c r="R28" s="4" t="s">
        <v>35</v>
      </c>
      <c r="S28" s="10">
        <v>6.8355100032064291</v>
      </c>
    </row>
    <row r="29" spans="1:19" x14ac:dyDescent="0.25">
      <c r="A29" s="4" t="s">
        <v>70</v>
      </c>
      <c r="B29" s="4"/>
      <c r="C29" s="4" t="s">
        <v>38</v>
      </c>
      <c r="D29" s="4"/>
      <c r="E29" s="4"/>
      <c r="F29" s="4"/>
      <c r="G29" s="4">
        <v>0</v>
      </c>
      <c r="H29" s="4"/>
      <c r="I29" s="4"/>
      <c r="J29" s="4"/>
      <c r="K29" s="10"/>
      <c r="L29" s="4"/>
      <c r="M29" s="4"/>
      <c r="N29" s="4"/>
      <c r="O29" s="10"/>
      <c r="P29" s="4"/>
      <c r="Q29" s="4"/>
      <c r="R29" s="4" t="s">
        <v>35</v>
      </c>
      <c r="S29" s="10"/>
    </row>
    <row r="30" spans="1:19" x14ac:dyDescent="0.25">
      <c r="A30" s="4">
        <v>3</v>
      </c>
      <c r="B30" s="4" t="s">
        <v>71</v>
      </c>
      <c r="C30" s="4" t="s">
        <v>38</v>
      </c>
      <c r="D30" s="4">
        <v>0</v>
      </c>
      <c r="E30" s="4">
        <v>0</v>
      </c>
      <c r="F30" s="4" t="s">
        <v>34</v>
      </c>
      <c r="G30" s="4">
        <v>0</v>
      </c>
      <c r="H30" s="4">
        <v>0</v>
      </c>
      <c r="I30" s="4">
        <v>0</v>
      </c>
      <c r="J30" s="4" t="s">
        <v>34</v>
      </c>
      <c r="K30" s="10">
        <v>0</v>
      </c>
      <c r="L30" s="4">
        <v>0</v>
      </c>
      <c r="M30" s="4">
        <v>0</v>
      </c>
      <c r="N30" s="4" t="s">
        <v>34</v>
      </c>
      <c r="O30" s="10">
        <v>0</v>
      </c>
      <c r="P30" s="4">
        <v>0</v>
      </c>
      <c r="Q30" s="4">
        <v>0</v>
      </c>
      <c r="R30" s="4" t="s">
        <v>35</v>
      </c>
      <c r="S30" s="10">
        <v>0</v>
      </c>
    </row>
    <row r="31" spans="1:19" x14ac:dyDescent="0.25">
      <c r="A31" s="4" t="s">
        <v>72</v>
      </c>
      <c r="B31" s="4" t="s">
        <v>62</v>
      </c>
      <c r="C31" s="4" t="s">
        <v>38</v>
      </c>
      <c r="D31" s="4">
        <v>0</v>
      </c>
      <c r="E31" s="4">
        <v>0</v>
      </c>
      <c r="F31" s="4" t="s">
        <v>34</v>
      </c>
      <c r="G31" s="4">
        <v>0</v>
      </c>
      <c r="H31" s="4">
        <v>0</v>
      </c>
      <c r="I31" s="4">
        <v>0</v>
      </c>
      <c r="J31" s="4" t="s">
        <v>34</v>
      </c>
      <c r="K31" s="10">
        <v>0</v>
      </c>
      <c r="L31" s="4">
        <v>0</v>
      </c>
      <c r="M31" s="4">
        <v>0</v>
      </c>
      <c r="N31" s="4" t="s">
        <v>34</v>
      </c>
      <c r="O31" s="10">
        <v>0</v>
      </c>
      <c r="P31" s="4">
        <v>0</v>
      </c>
      <c r="Q31" s="4">
        <v>0</v>
      </c>
      <c r="R31" s="4" t="s">
        <v>35</v>
      </c>
      <c r="S31" s="10">
        <v>0</v>
      </c>
    </row>
    <row r="32" spans="1:19" x14ac:dyDescent="0.25">
      <c r="A32" s="4" t="s">
        <v>73</v>
      </c>
      <c r="B32" s="4" t="s">
        <v>54</v>
      </c>
      <c r="C32" s="4" t="s">
        <v>38</v>
      </c>
      <c r="D32" s="4">
        <v>0</v>
      </c>
      <c r="E32" s="4">
        <v>0</v>
      </c>
      <c r="F32" s="4" t="s">
        <v>34</v>
      </c>
      <c r="G32" s="4">
        <v>0</v>
      </c>
      <c r="H32" s="4">
        <v>0</v>
      </c>
      <c r="I32" s="4">
        <v>0</v>
      </c>
      <c r="J32" s="4" t="s">
        <v>34</v>
      </c>
      <c r="K32" s="10">
        <v>0</v>
      </c>
      <c r="L32" s="4">
        <v>0</v>
      </c>
      <c r="M32" s="4">
        <v>0</v>
      </c>
      <c r="N32" s="4" t="s">
        <v>34</v>
      </c>
      <c r="O32" s="10">
        <v>0</v>
      </c>
      <c r="P32" s="4">
        <v>0</v>
      </c>
      <c r="Q32" s="4">
        <v>0</v>
      </c>
      <c r="R32" s="4" t="s">
        <v>35</v>
      </c>
      <c r="S32" s="10">
        <v>0</v>
      </c>
    </row>
    <row r="33" spans="1:19" x14ac:dyDescent="0.25">
      <c r="A33" s="4" t="s">
        <v>74</v>
      </c>
      <c r="B33" s="4" t="s">
        <v>65</v>
      </c>
      <c r="C33" s="4" t="s">
        <v>38</v>
      </c>
      <c r="D33" s="4">
        <v>0</v>
      </c>
      <c r="E33" s="4">
        <v>0</v>
      </c>
      <c r="F33" s="4" t="s">
        <v>34</v>
      </c>
      <c r="G33" s="4">
        <v>0</v>
      </c>
      <c r="H33" s="4">
        <v>0</v>
      </c>
      <c r="I33" s="4">
        <v>0</v>
      </c>
      <c r="J33" s="4" t="s">
        <v>34</v>
      </c>
      <c r="K33" s="10">
        <v>0</v>
      </c>
      <c r="L33" s="4">
        <v>0</v>
      </c>
      <c r="M33" s="4">
        <v>0</v>
      </c>
      <c r="N33" s="4" t="s">
        <v>34</v>
      </c>
      <c r="O33" s="10">
        <v>0</v>
      </c>
      <c r="P33" s="4">
        <v>0</v>
      </c>
      <c r="Q33" s="4">
        <v>0</v>
      </c>
      <c r="R33" s="4" t="s">
        <v>35</v>
      </c>
      <c r="S33" s="10">
        <v>0</v>
      </c>
    </row>
    <row r="34" spans="1:19" x14ac:dyDescent="0.25">
      <c r="A34" s="4">
        <v>4</v>
      </c>
      <c r="B34" s="4" t="s">
        <v>75</v>
      </c>
      <c r="C34" s="4" t="s">
        <v>38</v>
      </c>
      <c r="D34" s="4"/>
      <c r="E34" s="4">
        <v>0</v>
      </c>
      <c r="F34" s="4" t="s">
        <v>34</v>
      </c>
      <c r="G34" s="4">
        <v>0</v>
      </c>
      <c r="H34" s="4"/>
      <c r="I34" s="4"/>
      <c r="J34" s="4" t="s">
        <v>34</v>
      </c>
      <c r="K34" s="10"/>
      <c r="L34" s="4">
        <v>0</v>
      </c>
      <c r="M34" s="4">
        <v>0</v>
      </c>
      <c r="N34" s="4" t="s">
        <v>34</v>
      </c>
      <c r="O34" s="10">
        <v>0</v>
      </c>
      <c r="P34" s="4"/>
      <c r="Q34" s="4"/>
      <c r="R34" s="4" t="s">
        <v>35</v>
      </c>
      <c r="S34" s="10">
        <v>0</v>
      </c>
    </row>
    <row r="35" spans="1:19" x14ac:dyDescent="0.25">
      <c r="A35" s="4">
        <v>5</v>
      </c>
      <c r="B35" s="4" t="s">
        <v>76</v>
      </c>
      <c r="C35" s="4" t="s">
        <v>38</v>
      </c>
      <c r="D35" s="4">
        <v>0</v>
      </c>
      <c r="E35" s="4"/>
      <c r="F35" s="4" t="s">
        <v>34</v>
      </c>
      <c r="G35" s="4">
        <v>0</v>
      </c>
      <c r="H35" s="4"/>
      <c r="I35" s="4"/>
      <c r="J35" s="4" t="s">
        <v>34</v>
      </c>
      <c r="K35" s="10">
        <v>0</v>
      </c>
      <c r="L35" s="4">
        <v>0</v>
      </c>
      <c r="M35" s="4">
        <v>0</v>
      </c>
      <c r="N35" s="4" t="s">
        <v>34</v>
      </c>
      <c r="O35" s="10"/>
      <c r="P35" s="4">
        <v>0</v>
      </c>
      <c r="Q35" s="4">
        <v>0</v>
      </c>
      <c r="R35" s="4" t="s">
        <v>35</v>
      </c>
      <c r="S35" s="10">
        <v>0</v>
      </c>
    </row>
    <row r="36" spans="1:19" x14ac:dyDescent="0.25">
      <c r="A36" s="4">
        <v>6</v>
      </c>
      <c r="B36" s="4" t="s">
        <v>77</v>
      </c>
      <c r="C36" s="4" t="s">
        <v>38</v>
      </c>
      <c r="D36" s="4">
        <v>64945.0334</v>
      </c>
      <c r="E36" s="4">
        <v>60617.2</v>
      </c>
      <c r="F36" s="4" t="s">
        <v>34</v>
      </c>
      <c r="G36" s="4">
        <v>90959.385840380535</v>
      </c>
      <c r="H36" s="4">
        <v>48451.296103000001</v>
      </c>
      <c r="I36" s="4">
        <v>46176.663204520002</v>
      </c>
      <c r="J36" s="4" t="s">
        <v>34</v>
      </c>
      <c r="K36" s="10">
        <v>68331.284129403386</v>
      </c>
      <c r="L36" s="4">
        <v>7516.0748520000006</v>
      </c>
      <c r="M36" s="4">
        <v>6995.5897862400006</v>
      </c>
      <c r="N36" s="4" t="s">
        <v>34</v>
      </c>
      <c r="O36" s="10">
        <v>21106.033643536244</v>
      </c>
      <c r="P36" s="4">
        <v>497.71291800000131</v>
      </c>
      <c r="Q36" s="4">
        <v>973.97620924000262</v>
      </c>
      <c r="R36" s="4" t="s">
        <v>35</v>
      </c>
      <c r="S36" s="10">
        <v>1522.8290674409091</v>
      </c>
    </row>
    <row r="37" spans="1:19" x14ac:dyDescent="0.25">
      <c r="A37" s="4">
        <v>7</v>
      </c>
      <c r="B37" s="4" t="s">
        <v>78</v>
      </c>
      <c r="C37" s="4" t="s">
        <v>38</v>
      </c>
      <c r="D37" s="4"/>
      <c r="E37" s="4">
        <v>0</v>
      </c>
      <c r="F37" s="4" t="s">
        <v>34</v>
      </c>
      <c r="G37" s="4">
        <v>0</v>
      </c>
      <c r="H37" s="4">
        <v>0</v>
      </c>
      <c r="I37" s="4"/>
      <c r="J37" s="4" t="s">
        <v>34</v>
      </c>
      <c r="K37" s="10">
        <v>0</v>
      </c>
      <c r="L37" s="4">
        <v>0</v>
      </c>
      <c r="M37" s="4">
        <v>0</v>
      </c>
      <c r="N37" s="4" t="s">
        <v>34</v>
      </c>
      <c r="O37" s="10">
        <v>0</v>
      </c>
      <c r="P37" s="4">
        <v>19.89</v>
      </c>
      <c r="Q37" s="4">
        <v>20.149999999999999</v>
      </c>
      <c r="R37" s="4" t="s">
        <v>35</v>
      </c>
      <c r="S37" s="10">
        <v>0</v>
      </c>
    </row>
    <row r="38" spans="1:19" x14ac:dyDescent="0.25">
      <c r="A38" s="4" t="s">
        <v>79</v>
      </c>
      <c r="B38" s="4" t="s">
        <v>80</v>
      </c>
      <c r="C38" s="4" t="s">
        <v>38</v>
      </c>
      <c r="D38" s="4">
        <v>0</v>
      </c>
      <c r="E38" s="4">
        <v>0</v>
      </c>
      <c r="F38" s="4" t="s">
        <v>34</v>
      </c>
      <c r="G38" s="4">
        <v>0</v>
      </c>
      <c r="H38" s="4">
        <v>0</v>
      </c>
      <c r="I38" s="4">
        <v>0</v>
      </c>
      <c r="J38" s="4" t="s">
        <v>34</v>
      </c>
      <c r="K38" s="10">
        <v>0</v>
      </c>
      <c r="L38" s="4">
        <v>0</v>
      </c>
      <c r="M38" s="4">
        <v>0</v>
      </c>
      <c r="N38" s="4" t="s">
        <v>34</v>
      </c>
      <c r="O38" s="10">
        <v>0</v>
      </c>
      <c r="P38" s="4" t="s">
        <v>34</v>
      </c>
      <c r="Q38" s="4" t="s">
        <v>34</v>
      </c>
      <c r="R38" s="4" t="s">
        <v>35</v>
      </c>
      <c r="S38" s="10">
        <v>0</v>
      </c>
    </row>
    <row r="39" spans="1:19" x14ac:dyDescent="0.25">
      <c r="A39" s="4" t="s">
        <v>81</v>
      </c>
      <c r="B39" s="4" t="s">
        <v>82</v>
      </c>
      <c r="C39" s="4" t="s">
        <v>38</v>
      </c>
      <c r="D39" s="4">
        <v>0</v>
      </c>
      <c r="E39" s="4">
        <v>0</v>
      </c>
      <c r="F39" s="4" t="s">
        <v>34</v>
      </c>
      <c r="G39" s="4">
        <v>0</v>
      </c>
      <c r="H39" s="4">
        <v>0</v>
      </c>
      <c r="I39" s="4">
        <v>0</v>
      </c>
      <c r="J39" s="4" t="s">
        <v>34</v>
      </c>
      <c r="K39" s="10">
        <v>0</v>
      </c>
      <c r="L39" s="4">
        <v>0</v>
      </c>
      <c r="M39" s="4">
        <v>0</v>
      </c>
      <c r="N39" s="4" t="s">
        <v>34</v>
      </c>
      <c r="O39" s="10">
        <v>0</v>
      </c>
      <c r="P39" s="4" t="s">
        <v>34</v>
      </c>
      <c r="Q39" s="4" t="s">
        <v>34</v>
      </c>
      <c r="R39" s="4" t="s">
        <v>35</v>
      </c>
      <c r="S39" s="10">
        <v>0</v>
      </c>
    </row>
    <row r="40" spans="1:19" x14ac:dyDescent="0.25">
      <c r="A40" s="4" t="s">
        <v>83</v>
      </c>
      <c r="B40" s="4" t="s">
        <v>84</v>
      </c>
      <c r="C40" s="4" t="s">
        <v>38</v>
      </c>
      <c r="D40" s="4">
        <v>0</v>
      </c>
      <c r="E40" s="4">
        <v>0</v>
      </c>
      <c r="F40" s="4" t="s">
        <v>34</v>
      </c>
      <c r="G40" s="4"/>
      <c r="H40" s="4">
        <v>0</v>
      </c>
      <c r="I40" s="4">
        <v>0</v>
      </c>
      <c r="J40" s="4" t="s">
        <v>34</v>
      </c>
      <c r="K40" s="10"/>
      <c r="L40" s="4">
        <v>0</v>
      </c>
      <c r="M40" s="4">
        <v>0</v>
      </c>
      <c r="N40" s="4" t="s">
        <v>34</v>
      </c>
      <c r="O40" s="10">
        <v>0</v>
      </c>
      <c r="P40" s="4" t="s">
        <v>34</v>
      </c>
      <c r="Q40" s="4" t="s">
        <v>34</v>
      </c>
      <c r="R40" s="4" t="s">
        <v>35</v>
      </c>
      <c r="S40" s="10">
        <v>0</v>
      </c>
    </row>
    <row r="41" spans="1:19" x14ac:dyDescent="0.25">
      <c r="A41" s="4" t="s">
        <v>85</v>
      </c>
      <c r="B41" s="4" t="s">
        <v>86</v>
      </c>
      <c r="C41" s="4" t="s">
        <v>38</v>
      </c>
      <c r="D41" s="4"/>
      <c r="E41" s="4">
        <v>0</v>
      </c>
      <c r="F41" s="4" t="s">
        <v>34</v>
      </c>
      <c r="G41" s="4"/>
      <c r="H41" s="4"/>
      <c r="I41" s="4"/>
      <c r="J41" s="4" t="s">
        <v>34</v>
      </c>
      <c r="K41" s="10">
        <v>0</v>
      </c>
      <c r="L41" s="4"/>
      <c r="M41" s="4"/>
      <c r="N41" s="4" t="s">
        <v>34</v>
      </c>
      <c r="O41" s="10">
        <v>0</v>
      </c>
      <c r="P41" s="4"/>
      <c r="Q41" s="4"/>
      <c r="R41" s="4" t="s">
        <v>35</v>
      </c>
      <c r="S41" s="10">
        <v>0</v>
      </c>
    </row>
    <row r="42" spans="1:19" ht="30" x14ac:dyDescent="0.25">
      <c r="A42" s="4" t="s">
        <v>87</v>
      </c>
      <c r="B42" s="6" t="s">
        <v>88</v>
      </c>
      <c r="C42" s="4" t="s">
        <v>38</v>
      </c>
      <c r="D42" s="4">
        <v>0</v>
      </c>
      <c r="E42" s="4">
        <v>0</v>
      </c>
      <c r="F42" s="4" t="s">
        <v>34</v>
      </c>
      <c r="G42" s="4"/>
      <c r="H42" s="4">
        <v>0</v>
      </c>
      <c r="I42" s="4">
        <v>0</v>
      </c>
      <c r="J42" s="4" t="s">
        <v>34</v>
      </c>
      <c r="K42" s="10">
        <v>0</v>
      </c>
      <c r="L42" s="4">
        <v>0</v>
      </c>
      <c r="M42" s="4">
        <v>0</v>
      </c>
      <c r="N42" s="4" t="s">
        <v>34</v>
      </c>
      <c r="O42" s="10">
        <v>0</v>
      </c>
      <c r="P42" s="4" t="s">
        <v>34</v>
      </c>
      <c r="Q42" s="4" t="s">
        <v>34</v>
      </c>
      <c r="R42" s="4" t="s">
        <v>35</v>
      </c>
      <c r="S42" s="10">
        <v>0</v>
      </c>
    </row>
    <row r="43" spans="1:19" ht="30" x14ac:dyDescent="0.25">
      <c r="A43" s="4">
        <v>8</v>
      </c>
      <c r="B43" s="5" t="s">
        <v>89</v>
      </c>
      <c r="C43" s="4" t="s">
        <v>38</v>
      </c>
      <c r="D43" s="4" t="s">
        <v>34</v>
      </c>
      <c r="E43" s="4" t="s">
        <v>34</v>
      </c>
      <c r="F43" s="4" t="s">
        <v>34</v>
      </c>
      <c r="G43" s="4">
        <v>90959.385840380535</v>
      </c>
      <c r="H43" s="4" t="s">
        <v>34</v>
      </c>
      <c r="I43" s="4" t="s">
        <v>34</v>
      </c>
      <c r="J43" s="4" t="s">
        <v>34</v>
      </c>
      <c r="K43" s="10">
        <v>68331.284129403386</v>
      </c>
      <c r="L43" s="4" t="s">
        <v>34</v>
      </c>
      <c r="M43" s="4" t="s">
        <v>34</v>
      </c>
      <c r="N43" s="4" t="s">
        <v>34</v>
      </c>
      <c r="O43" s="10">
        <v>21106.033643536244</v>
      </c>
      <c r="P43" s="4" t="s">
        <v>34</v>
      </c>
      <c r="Q43" s="4" t="s">
        <v>34</v>
      </c>
      <c r="R43" s="4" t="s">
        <v>35</v>
      </c>
      <c r="S43" s="10">
        <v>1522.8290674409091</v>
      </c>
    </row>
    <row r="44" spans="1:19" x14ac:dyDescent="0.25">
      <c r="A44" s="4">
        <v>9</v>
      </c>
      <c r="B44" s="4" t="s">
        <v>90</v>
      </c>
      <c r="C44" s="4" t="s">
        <v>91</v>
      </c>
      <c r="D44" s="4"/>
      <c r="E44" s="4">
        <v>0</v>
      </c>
      <c r="F44" s="4" t="s">
        <v>34</v>
      </c>
      <c r="G44" s="4">
        <v>2162.8630765706207</v>
      </c>
      <c r="H44" s="4" t="s">
        <v>34</v>
      </c>
      <c r="I44" s="4" t="s">
        <v>34</v>
      </c>
      <c r="J44" s="4" t="s">
        <v>34</v>
      </c>
      <c r="K44" s="10">
        <v>1977.9223703766863</v>
      </c>
      <c r="L44" s="4" t="s">
        <v>34</v>
      </c>
      <c r="M44" s="4" t="s">
        <v>34</v>
      </c>
      <c r="N44" s="4" t="s">
        <v>34</v>
      </c>
      <c r="O44" s="10">
        <v>3013.8560107862695</v>
      </c>
      <c r="P44" s="4" t="s">
        <v>34</v>
      </c>
      <c r="Q44" s="4" t="s">
        <v>34</v>
      </c>
      <c r="R44" s="4" t="s">
        <v>35</v>
      </c>
      <c r="S44" s="10">
        <v>3013.8483217533858</v>
      </c>
    </row>
    <row r="45" spans="1:19" x14ac:dyDescent="0.25">
      <c r="A45" s="4">
        <v>10</v>
      </c>
      <c r="B45" s="4" t="s">
        <v>92</v>
      </c>
      <c r="C45" s="4" t="s">
        <v>93</v>
      </c>
      <c r="D45" s="4">
        <v>37923.9</v>
      </c>
      <c r="E45" s="4">
        <v>40934</v>
      </c>
      <c r="F45" s="4" t="s">
        <v>34</v>
      </c>
      <c r="G45" s="4">
        <v>42055.277275053762</v>
      </c>
      <c r="H45" s="4">
        <v>32422</v>
      </c>
      <c r="I45" s="4">
        <v>33371</v>
      </c>
      <c r="J45" s="4" t="s">
        <v>34</v>
      </c>
      <c r="K45" s="10">
        <v>34547</v>
      </c>
      <c r="L45" s="4">
        <v>5056</v>
      </c>
      <c r="M45" s="4">
        <v>7003</v>
      </c>
      <c r="N45" s="4" t="s">
        <v>34</v>
      </c>
      <c r="O45" s="10">
        <v>7003</v>
      </c>
      <c r="P45" s="4">
        <v>446</v>
      </c>
      <c r="Q45" s="4">
        <v>560</v>
      </c>
      <c r="R45" s="4" t="s">
        <v>35</v>
      </c>
      <c r="S45" s="10">
        <v>505.27727505376345</v>
      </c>
    </row>
    <row r="46" spans="1:19" x14ac:dyDescent="0.25">
      <c r="A46" s="4">
        <v>11</v>
      </c>
      <c r="B46" s="4" t="s">
        <v>94</v>
      </c>
      <c r="C46" s="4" t="s">
        <v>93</v>
      </c>
      <c r="D46" s="4">
        <v>43449</v>
      </c>
      <c r="E46" s="4">
        <v>46321</v>
      </c>
      <c r="F46" s="4" t="s">
        <v>34</v>
      </c>
      <c r="G46" s="4">
        <v>49376.493375104954</v>
      </c>
      <c r="H46" s="4">
        <v>53895</v>
      </c>
      <c r="I46" s="4">
        <v>47031</v>
      </c>
      <c r="J46" s="4" t="s">
        <v>34</v>
      </c>
      <c r="K46" s="10">
        <v>40561.199999999997</v>
      </c>
      <c r="L46" s="4">
        <v>9104</v>
      </c>
      <c r="M46" s="4">
        <v>7106</v>
      </c>
      <c r="N46" s="4" t="s">
        <v>34</v>
      </c>
      <c r="O46" s="10">
        <v>8221.94</v>
      </c>
      <c r="P46" s="4">
        <v>611</v>
      </c>
      <c r="Q46" s="4">
        <v>505</v>
      </c>
      <c r="R46" s="4" t="s">
        <v>35</v>
      </c>
      <c r="S46" s="10">
        <v>592.86</v>
      </c>
    </row>
    <row r="47" spans="1:19" ht="30" x14ac:dyDescent="0.25">
      <c r="A47" s="4">
        <v>12</v>
      </c>
      <c r="B47" s="5" t="s">
        <v>95</v>
      </c>
      <c r="C47" s="4" t="s">
        <v>96</v>
      </c>
      <c r="D47" s="4">
        <v>5525.0999999999985</v>
      </c>
      <c r="E47" s="4">
        <v>5387</v>
      </c>
      <c r="F47" s="4" t="s">
        <v>34</v>
      </c>
      <c r="G47" s="4">
        <v>8408.7328000000016</v>
      </c>
      <c r="H47" s="4">
        <v>8964</v>
      </c>
      <c r="I47" s="4">
        <v>7836</v>
      </c>
      <c r="J47" s="4" t="s">
        <v>34</v>
      </c>
      <c r="K47" s="10">
        <v>6907.5723600000001</v>
      </c>
      <c r="L47" s="4">
        <v>1516</v>
      </c>
      <c r="M47" s="4">
        <v>1184</v>
      </c>
      <c r="N47" s="4" t="s">
        <v>34</v>
      </c>
      <c r="O47" s="10">
        <v>1400.1963820000003</v>
      </c>
      <c r="P47" s="4">
        <v>101</v>
      </c>
      <c r="Q47" s="4">
        <v>84</v>
      </c>
      <c r="R47" s="4" t="s">
        <v>35</v>
      </c>
      <c r="S47" s="10">
        <v>100.96405800000001</v>
      </c>
    </row>
    <row r="48" spans="1:19" ht="30" x14ac:dyDescent="0.25">
      <c r="A48" s="4">
        <v>13</v>
      </c>
      <c r="B48" s="5" t="s">
        <v>97</v>
      </c>
      <c r="C48" s="4" t="s">
        <v>98</v>
      </c>
      <c r="D48" s="4">
        <v>170.3</v>
      </c>
      <c r="E48" s="4">
        <v>170.3</v>
      </c>
      <c r="F48" s="4" t="s">
        <v>34</v>
      </c>
      <c r="G48" s="4">
        <v>170.29829834452329</v>
      </c>
      <c r="H48" s="4">
        <v>166.32340662399108</v>
      </c>
      <c r="I48" s="4">
        <v>166.61351023792818</v>
      </c>
      <c r="J48" s="4" t="s">
        <v>34</v>
      </c>
      <c r="K48" s="10">
        <v>170.3</v>
      </c>
      <c r="L48" s="4">
        <v>166.52021089630929</v>
      </c>
      <c r="M48" s="4">
        <v>166.61975795102728</v>
      </c>
      <c r="N48" s="4" t="s">
        <v>34</v>
      </c>
      <c r="O48" s="10">
        <v>170.30000000000004</v>
      </c>
      <c r="P48" s="4">
        <v>165.30278232405894</v>
      </c>
      <c r="Q48" s="4">
        <v>166.33663366336634</v>
      </c>
      <c r="R48" s="4" t="s">
        <v>35</v>
      </c>
      <c r="S48" s="10">
        <v>170.3</v>
      </c>
    </row>
    <row r="49" spans="1:19" x14ac:dyDescent="0.25">
      <c r="A49" s="4">
        <v>14</v>
      </c>
      <c r="B49" s="4" t="s">
        <v>99</v>
      </c>
      <c r="C49" s="4" t="s">
        <v>100</v>
      </c>
      <c r="D49" s="4">
        <v>3959</v>
      </c>
      <c r="E49" s="4">
        <v>0</v>
      </c>
      <c r="F49" s="4" t="s">
        <v>34</v>
      </c>
      <c r="G49" s="4">
        <v>8124.7300179551512</v>
      </c>
      <c r="H49" s="4">
        <v>1603.8021170879242</v>
      </c>
      <c r="I49" s="4">
        <v>3584.2759935855761</v>
      </c>
      <c r="J49" s="4" t="s">
        <v>34</v>
      </c>
      <c r="K49" s="10">
        <v>7225.0955890243895</v>
      </c>
      <c r="L49" s="4">
        <v>6259</v>
      </c>
      <c r="M49" s="4">
        <v>6114</v>
      </c>
      <c r="N49" s="4" t="s">
        <v>34</v>
      </c>
      <c r="O49" s="10">
        <v>12264.387412195121</v>
      </c>
      <c r="P49" s="4">
        <v>6418</v>
      </c>
      <c r="Q49" s="4">
        <v>6540</v>
      </c>
      <c r="R49" s="4" t="s">
        <v>35</v>
      </c>
      <c r="S49" s="10">
        <v>7439.0282902829022</v>
      </c>
    </row>
    <row r="50" spans="1:19" ht="30" x14ac:dyDescent="0.25">
      <c r="A50" s="4">
        <v>15</v>
      </c>
      <c r="B50" s="5" t="s">
        <v>101</v>
      </c>
      <c r="C50" s="4" t="s">
        <v>179</v>
      </c>
      <c r="D50" s="4">
        <v>7848</v>
      </c>
      <c r="E50" s="4">
        <v>7848</v>
      </c>
      <c r="F50" s="4" t="s">
        <v>34</v>
      </c>
      <c r="G50" s="4">
        <v>7248.9429467317077</v>
      </c>
      <c r="H50" s="4">
        <v>7728</v>
      </c>
      <c r="I50" s="4">
        <v>6755</v>
      </c>
      <c r="J50" s="4" t="s">
        <v>34</v>
      </c>
      <c r="K50" s="10">
        <v>5954.832806443902</v>
      </c>
      <c r="L50" s="4">
        <v>1307</v>
      </c>
      <c r="M50" s="4">
        <v>1021</v>
      </c>
      <c r="N50" s="4" t="s">
        <v>34</v>
      </c>
      <c r="O50" s="10">
        <v>1207.0717346778051</v>
      </c>
      <c r="P50" s="4">
        <v>87</v>
      </c>
      <c r="Q50" s="4">
        <v>72</v>
      </c>
      <c r="R50" s="4" t="s">
        <v>35</v>
      </c>
      <c r="S50" s="10">
        <v>87.038405609999998</v>
      </c>
    </row>
    <row r="51" spans="1:19" ht="30" x14ac:dyDescent="0.25">
      <c r="A51" s="4">
        <v>16</v>
      </c>
      <c r="B51" s="5" t="s">
        <v>102</v>
      </c>
      <c r="C51" s="4" t="s">
        <v>96</v>
      </c>
      <c r="D51" s="4">
        <v>0</v>
      </c>
      <c r="E51" s="4">
        <v>0</v>
      </c>
      <c r="F51" s="4" t="s">
        <v>34</v>
      </c>
      <c r="G51" s="4">
        <v>0</v>
      </c>
      <c r="H51" s="4">
        <v>0</v>
      </c>
      <c r="I51" s="4">
        <v>0</v>
      </c>
      <c r="J51" s="4" t="s">
        <v>34</v>
      </c>
      <c r="K51" s="10">
        <v>0</v>
      </c>
      <c r="L51" s="4">
        <v>0</v>
      </c>
      <c r="M51" s="4">
        <v>0</v>
      </c>
      <c r="N51" s="4" t="s">
        <v>34</v>
      </c>
      <c r="O51" s="10">
        <v>0</v>
      </c>
      <c r="P51" s="4">
        <v>0</v>
      </c>
      <c r="Q51" s="4">
        <v>0</v>
      </c>
      <c r="R51" s="4" t="s">
        <v>35</v>
      </c>
      <c r="S51" s="10">
        <v>0</v>
      </c>
    </row>
    <row r="52" spans="1:19" ht="30" x14ac:dyDescent="0.25">
      <c r="A52" s="4">
        <v>17</v>
      </c>
      <c r="B52" s="5" t="s">
        <v>103</v>
      </c>
      <c r="C52" s="4" t="s">
        <v>96</v>
      </c>
      <c r="D52" s="4">
        <v>0</v>
      </c>
      <c r="E52" s="4">
        <v>0</v>
      </c>
      <c r="F52" s="4" t="s">
        <v>34</v>
      </c>
      <c r="G52" s="4">
        <v>0</v>
      </c>
      <c r="H52" s="4">
        <v>0</v>
      </c>
      <c r="I52" s="4">
        <v>0</v>
      </c>
      <c r="J52" s="4" t="s">
        <v>34</v>
      </c>
      <c r="K52" s="10">
        <v>0</v>
      </c>
      <c r="L52" s="4">
        <v>0</v>
      </c>
      <c r="M52" s="4">
        <v>0</v>
      </c>
      <c r="N52" s="4" t="s">
        <v>34</v>
      </c>
      <c r="O52" s="10">
        <v>0</v>
      </c>
      <c r="P52" s="4">
        <v>0</v>
      </c>
      <c r="Q52" s="4">
        <v>0</v>
      </c>
      <c r="R52" s="4" t="s">
        <v>35</v>
      </c>
      <c r="S52" s="10">
        <v>0</v>
      </c>
    </row>
    <row r="53" spans="1:19" x14ac:dyDescent="0.25">
      <c r="A53" s="4">
        <v>18</v>
      </c>
      <c r="B53" s="12" t="s">
        <v>104</v>
      </c>
      <c r="C53" s="4" t="s">
        <v>105</v>
      </c>
      <c r="D53" s="4">
        <v>0</v>
      </c>
      <c r="E53" s="4">
        <v>0</v>
      </c>
      <c r="F53" s="4" t="s">
        <v>34</v>
      </c>
      <c r="G53" s="4">
        <v>0</v>
      </c>
      <c r="H53" s="4">
        <v>0</v>
      </c>
      <c r="I53" s="4">
        <v>0</v>
      </c>
      <c r="J53" s="4" t="s">
        <v>34</v>
      </c>
      <c r="K53" s="10">
        <v>0</v>
      </c>
      <c r="L53" s="4">
        <v>0</v>
      </c>
      <c r="M53" s="4">
        <v>0</v>
      </c>
      <c r="N53" s="4" t="s">
        <v>34</v>
      </c>
      <c r="O53" s="10">
        <v>0</v>
      </c>
      <c r="P53" s="4">
        <v>0</v>
      </c>
      <c r="Q53" s="4">
        <v>0</v>
      </c>
      <c r="R53" s="4" t="s">
        <v>35</v>
      </c>
      <c r="S53" s="10">
        <v>0</v>
      </c>
    </row>
    <row r="54" spans="1:19" x14ac:dyDescent="0.25">
      <c r="A54" s="4">
        <v>19</v>
      </c>
      <c r="B54" s="4" t="s">
        <v>106</v>
      </c>
      <c r="C54" s="4" t="s">
        <v>180</v>
      </c>
      <c r="D54" s="4">
        <v>5056.4984709480123</v>
      </c>
      <c r="E54" s="4">
        <v>4835.3338430173289</v>
      </c>
      <c r="F54" s="4" t="s">
        <v>34</v>
      </c>
      <c r="G54" s="4">
        <v>9424.6408469701873</v>
      </c>
      <c r="H54" s="4">
        <v>1856</v>
      </c>
      <c r="I54" s="4">
        <v>4135</v>
      </c>
      <c r="J54" s="4" t="s">
        <v>34</v>
      </c>
      <c r="K54" s="10">
        <v>8381.07</v>
      </c>
      <c r="L54" s="4">
        <v>7257</v>
      </c>
      <c r="M54" s="4">
        <v>7124</v>
      </c>
      <c r="N54" s="4" t="s">
        <v>34</v>
      </c>
      <c r="O54" s="10">
        <v>14226.62</v>
      </c>
      <c r="P54" s="4">
        <v>7151</v>
      </c>
      <c r="Q54" s="4">
        <v>7209</v>
      </c>
      <c r="R54" s="4" t="s">
        <v>35</v>
      </c>
      <c r="S54" s="10">
        <v>8639.9</v>
      </c>
    </row>
    <row r="55" spans="1:19" x14ac:dyDescent="0.25">
      <c r="A55" s="4">
        <v>20</v>
      </c>
      <c r="B55" s="4" t="s">
        <v>107</v>
      </c>
      <c r="C55" s="4" t="s">
        <v>108</v>
      </c>
      <c r="D55" s="4">
        <v>0</v>
      </c>
      <c r="E55" s="4">
        <v>0</v>
      </c>
      <c r="F55" s="4" t="s">
        <v>34</v>
      </c>
      <c r="G55" s="4">
        <v>0</v>
      </c>
      <c r="H55" s="4">
        <v>0</v>
      </c>
      <c r="I55" s="4">
        <v>0</v>
      </c>
      <c r="J55" s="4" t="s">
        <v>34</v>
      </c>
      <c r="K55" s="10">
        <v>0</v>
      </c>
      <c r="L55" s="4">
        <v>0</v>
      </c>
      <c r="M55" s="4">
        <v>0</v>
      </c>
      <c r="N55" s="4" t="s">
        <v>34</v>
      </c>
      <c r="O55" s="10">
        <v>0</v>
      </c>
      <c r="P55" s="4">
        <v>0</v>
      </c>
      <c r="Q55" s="4">
        <v>0</v>
      </c>
      <c r="R55" s="4" t="s">
        <v>35</v>
      </c>
      <c r="S55" s="10">
        <v>0</v>
      </c>
    </row>
    <row r="56" spans="1:19" x14ac:dyDescent="0.25">
      <c r="A56" s="4">
        <v>21</v>
      </c>
      <c r="B56" s="4" t="s">
        <v>109</v>
      </c>
      <c r="C56" s="4" t="s">
        <v>110</v>
      </c>
      <c r="D56" s="4">
        <v>0</v>
      </c>
      <c r="E56" s="4">
        <v>0</v>
      </c>
      <c r="F56" s="4" t="s">
        <v>34</v>
      </c>
      <c r="G56" s="4">
        <v>0</v>
      </c>
      <c r="H56" s="4">
        <v>0</v>
      </c>
      <c r="I56" s="4">
        <v>0</v>
      </c>
      <c r="J56" s="4" t="s">
        <v>34</v>
      </c>
      <c r="K56" s="10">
        <v>0</v>
      </c>
      <c r="L56" s="4">
        <v>0</v>
      </c>
      <c r="M56" s="4">
        <v>0</v>
      </c>
      <c r="N56" s="4" t="s">
        <v>34</v>
      </c>
      <c r="O56" s="10">
        <v>0</v>
      </c>
      <c r="P56" s="4">
        <v>0</v>
      </c>
      <c r="Q56" s="4">
        <v>0</v>
      </c>
      <c r="R56" s="4" t="s">
        <v>35</v>
      </c>
      <c r="S56" s="10">
        <v>0</v>
      </c>
    </row>
    <row r="57" spans="1:19" x14ac:dyDescent="0.25">
      <c r="A57" s="4">
        <v>22</v>
      </c>
      <c r="B57" s="4" t="s">
        <v>111</v>
      </c>
      <c r="C57" s="4" t="s">
        <v>112</v>
      </c>
      <c r="D57" s="4">
        <v>0</v>
      </c>
      <c r="E57" s="4">
        <v>0</v>
      </c>
      <c r="F57" s="4" t="s">
        <v>34</v>
      </c>
      <c r="G57" s="4">
        <v>0</v>
      </c>
      <c r="H57" s="4">
        <v>0</v>
      </c>
      <c r="I57" s="4">
        <v>0</v>
      </c>
      <c r="J57" s="4" t="s">
        <v>34</v>
      </c>
      <c r="K57" s="10">
        <v>0</v>
      </c>
      <c r="L57" s="4">
        <v>0</v>
      </c>
      <c r="M57" s="4">
        <v>0</v>
      </c>
      <c r="N57" s="4" t="s">
        <v>34</v>
      </c>
      <c r="O57" s="10">
        <v>0</v>
      </c>
      <c r="P57" s="4">
        <v>0</v>
      </c>
      <c r="Q57" s="4">
        <v>0</v>
      </c>
      <c r="R57" s="4" t="s">
        <v>35</v>
      </c>
      <c r="S57" s="10">
        <v>0</v>
      </c>
    </row>
    <row r="58" spans="1:19" x14ac:dyDescent="0.25">
      <c r="A58" s="4">
        <v>23</v>
      </c>
      <c r="B58" s="4" t="s">
        <v>113</v>
      </c>
      <c r="C58" s="4" t="s">
        <v>181</v>
      </c>
      <c r="D58" s="4">
        <v>8200</v>
      </c>
      <c r="E58" s="4">
        <v>8200</v>
      </c>
      <c r="F58" s="4"/>
      <c r="G58" s="4">
        <v>8200</v>
      </c>
      <c r="H58" s="4">
        <v>8200</v>
      </c>
      <c r="I58" s="4">
        <v>8200</v>
      </c>
      <c r="J58" s="4" t="s">
        <v>34</v>
      </c>
      <c r="K58" s="10">
        <v>8200</v>
      </c>
      <c r="L58" s="4">
        <v>8200</v>
      </c>
      <c r="M58" s="4">
        <v>8200</v>
      </c>
      <c r="N58" s="4" t="s">
        <v>34</v>
      </c>
      <c r="O58" s="10">
        <v>8200</v>
      </c>
      <c r="P58" s="4">
        <v>8200</v>
      </c>
      <c r="Q58" s="4">
        <v>8200</v>
      </c>
      <c r="R58" s="4" t="s">
        <v>35</v>
      </c>
      <c r="S58" s="10">
        <v>8200</v>
      </c>
    </row>
    <row r="59" spans="1:19" x14ac:dyDescent="0.25">
      <c r="A59" s="4">
        <v>24</v>
      </c>
      <c r="B59" s="4" t="s">
        <v>114</v>
      </c>
      <c r="C59" s="4" t="s">
        <v>115</v>
      </c>
      <c r="D59" s="4">
        <v>0</v>
      </c>
      <c r="E59" s="4">
        <v>0</v>
      </c>
      <c r="F59" s="4" t="s">
        <v>34</v>
      </c>
      <c r="G59" s="4">
        <v>0</v>
      </c>
      <c r="H59" s="4">
        <v>0</v>
      </c>
      <c r="I59" s="4">
        <v>0</v>
      </c>
      <c r="J59" s="4" t="s">
        <v>34</v>
      </c>
      <c r="K59" s="10">
        <v>0</v>
      </c>
      <c r="L59" s="4">
        <v>0</v>
      </c>
      <c r="M59" s="4">
        <v>0</v>
      </c>
      <c r="N59" s="4" t="s">
        <v>34</v>
      </c>
      <c r="O59" s="10">
        <v>0</v>
      </c>
      <c r="P59" s="4">
        <v>0</v>
      </c>
      <c r="Q59" s="4">
        <v>0</v>
      </c>
      <c r="R59" s="4" t="s">
        <v>35</v>
      </c>
      <c r="S59" s="10">
        <v>0</v>
      </c>
    </row>
    <row r="60" spans="1:19" x14ac:dyDescent="0.25">
      <c r="A60" s="4">
        <v>25</v>
      </c>
      <c r="B60" s="4" t="s">
        <v>116</v>
      </c>
      <c r="C60" s="4" t="s">
        <v>115</v>
      </c>
      <c r="D60" s="4">
        <v>0</v>
      </c>
      <c r="E60" s="4"/>
      <c r="F60" s="4" t="s">
        <v>34</v>
      </c>
      <c r="G60" s="4">
        <v>0</v>
      </c>
      <c r="H60" s="4">
        <v>0</v>
      </c>
      <c r="I60" s="4">
        <v>0</v>
      </c>
      <c r="J60" s="4" t="s">
        <v>34</v>
      </c>
      <c r="K60" s="10">
        <v>0</v>
      </c>
      <c r="L60" s="4">
        <v>0</v>
      </c>
      <c r="M60" s="4">
        <v>0</v>
      </c>
      <c r="N60" s="4" t="s">
        <v>34</v>
      </c>
      <c r="O60" s="10">
        <v>0</v>
      </c>
      <c r="P60" s="4">
        <v>0</v>
      </c>
      <c r="Q60" s="4">
        <v>0</v>
      </c>
      <c r="R60" s="4" t="s">
        <v>35</v>
      </c>
      <c r="S60" s="10">
        <v>0</v>
      </c>
    </row>
    <row r="61" spans="1:19" x14ac:dyDescent="0.25">
      <c r="A61" s="4">
        <v>26</v>
      </c>
      <c r="B61" s="4" t="s">
        <v>117</v>
      </c>
      <c r="C61" s="4" t="s">
        <v>118</v>
      </c>
      <c r="D61" s="4">
        <v>0</v>
      </c>
      <c r="E61" s="4">
        <v>0</v>
      </c>
      <c r="F61" s="4" t="s">
        <v>34</v>
      </c>
      <c r="G61" s="4">
        <v>0</v>
      </c>
      <c r="H61" s="4">
        <v>0</v>
      </c>
      <c r="I61" s="4">
        <v>0</v>
      </c>
      <c r="J61" s="4" t="s">
        <v>34</v>
      </c>
      <c r="K61" s="10">
        <v>0</v>
      </c>
      <c r="L61" s="4">
        <v>0</v>
      </c>
      <c r="M61" s="4">
        <v>0</v>
      </c>
      <c r="N61" s="4" t="s">
        <v>34</v>
      </c>
      <c r="O61" s="10">
        <v>0</v>
      </c>
      <c r="P61" s="4">
        <v>0</v>
      </c>
      <c r="Q61" s="4">
        <v>0</v>
      </c>
      <c r="R61" s="4" t="s">
        <v>35</v>
      </c>
      <c r="S61" s="10">
        <v>0</v>
      </c>
    </row>
    <row r="62" spans="1:19" x14ac:dyDescent="0.25">
      <c r="A62" s="4">
        <v>26</v>
      </c>
      <c r="B62" s="4" t="s">
        <v>119</v>
      </c>
      <c r="C62" s="4" t="s">
        <v>93</v>
      </c>
      <c r="D62" s="4">
        <v>0</v>
      </c>
      <c r="E62" s="4">
        <v>0</v>
      </c>
      <c r="F62" s="4" t="s">
        <v>34</v>
      </c>
      <c r="G62" s="4">
        <v>0</v>
      </c>
      <c r="H62" s="4">
        <v>0</v>
      </c>
      <c r="I62" s="4">
        <v>0</v>
      </c>
      <c r="J62" s="4" t="s">
        <v>34</v>
      </c>
      <c r="K62" s="10">
        <v>0</v>
      </c>
      <c r="L62" s="4">
        <v>0</v>
      </c>
      <c r="M62" s="4">
        <v>0</v>
      </c>
      <c r="N62" s="4" t="s">
        <v>34</v>
      </c>
      <c r="O62" s="10">
        <v>0</v>
      </c>
      <c r="P62" s="4">
        <v>0</v>
      </c>
      <c r="Q62" s="4">
        <v>0</v>
      </c>
      <c r="R62" s="4" t="s">
        <v>35</v>
      </c>
      <c r="S62" s="10">
        <v>0</v>
      </c>
    </row>
    <row r="63" spans="1:19" x14ac:dyDescent="0.25">
      <c r="A63" s="4">
        <v>28</v>
      </c>
      <c r="B63" s="5" t="s">
        <v>120</v>
      </c>
      <c r="C63" s="4" t="s">
        <v>121</v>
      </c>
      <c r="D63" s="4"/>
      <c r="E63" s="4"/>
      <c r="F63" s="4" t="s">
        <v>34</v>
      </c>
      <c r="G63" s="4">
        <v>0</v>
      </c>
      <c r="H63" s="4" t="s">
        <v>122</v>
      </c>
      <c r="I63" s="4" t="s">
        <v>122</v>
      </c>
      <c r="J63" s="4" t="s">
        <v>34</v>
      </c>
      <c r="K63" s="10">
        <v>0</v>
      </c>
      <c r="L63" s="4" t="s">
        <v>122</v>
      </c>
      <c r="M63" s="4" t="s">
        <v>122</v>
      </c>
      <c r="N63" s="4" t="s">
        <v>34</v>
      </c>
      <c r="O63" s="10">
        <v>0</v>
      </c>
      <c r="P63" s="4" t="s">
        <v>122</v>
      </c>
      <c r="Q63" s="4" t="s">
        <v>122</v>
      </c>
      <c r="R63" s="4" t="s">
        <v>35</v>
      </c>
      <c r="S63" s="10">
        <v>0</v>
      </c>
    </row>
    <row r="64" spans="1:19" ht="30" x14ac:dyDescent="0.25">
      <c r="A64" s="4">
        <v>29</v>
      </c>
      <c r="B64" s="5" t="s">
        <v>123</v>
      </c>
      <c r="C64" s="4" t="s">
        <v>93</v>
      </c>
      <c r="D64" s="4">
        <v>0</v>
      </c>
      <c r="E64" s="4">
        <v>0</v>
      </c>
      <c r="F64" s="4" t="s">
        <v>34</v>
      </c>
      <c r="G64" s="4">
        <v>0</v>
      </c>
      <c r="H64" s="4">
        <v>0</v>
      </c>
      <c r="I64" s="4">
        <v>0</v>
      </c>
      <c r="J64" s="4" t="s">
        <v>34</v>
      </c>
      <c r="K64" s="10">
        <v>0</v>
      </c>
      <c r="L64" s="4">
        <v>0</v>
      </c>
      <c r="M64" s="4">
        <v>0</v>
      </c>
      <c r="N64" s="4" t="s">
        <v>34</v>
      </c>
      <c r="O64" s="10">
        <v>0</v>
      </c>
      <c r="P64" s="4">
        <v>0</v>
      </c>
      <c r="Q64" s="4">
        <v>0</v>
      </c>
      <c r="R64" s="4" t="s">
        <v>35</v>
      </c>
      <c r="S64" s="10">
        <v>0</v>
      </c>
    </row>
    <row r="65" spans="1:19" ht="30" x14ac:dyDescent="0.25">
      <c r="A65" s="4">
        <v>30</v>
      </c>
      <c r="B65" s="5" t="s">
        <v>124</v>
      </c>
      <c r="C65" s="4" t="s">
        <v>121</v>
      </c>
      <c r="D65" s="4">
        <v>0</v>
      </c>
      <c r="E65" s="4">
        <v>0</v>
      </c>
      <c r="F65" s="4" t="s">
        <v>34</v>
      </c>
      <c r="G65" s="4">
        <v>0</v>
      </c>
      <c r="H65" s="4">
        <v>0</v>
      </c>
      <c r="I65" s="4">
        <v>0</v>
      </c>
      <c r="J65" s="4" t="s">
        <v>34</v>
      </c>
      <c r="K65" s="10">
        <v>0</v>
      </c>
      <c r="L65" s="4">
        <v>0</v>
      </c>
      <c r="M65" s="4">
        <v>0</v>
      </c>
      <c r="N65" s="4" t="s">
        <v>34</v>
      </c>
      <c r="O65" s="10">
        <v>0</v>
      </c>
      <c r="P65" s="4">
        <v>0</v>
      </c>
      <c r="Q65" s="4">
        <v>0</v>
      </c>
      <c r="R65" s="4" t="s">
        <v>35</v>
      </c>
      <c r="S65" s="10">
        <v>0</v>
      </c>
    </row>
    <row r="66" spans="1:19" ht="30" x14ac:dyDescent="0.25">
      <c r="A66" s="4">
        <v>31</v>
      </c>
      <c r="B66" s="5" t="s">
        <v>125</v>
      </c>
      <c r="C66" s="4" t="s">
        <v>182</v>
      </c>
      <c r="D66" s="4">
        <v>34.270000000000003</v>
      </c>
      <c r="E66" s="4">
        <v>0</v>
      </c>
      <c r="F66" s="4" t="s">
        <v>34</v>
      </c>
      <c r="G66" s="4">
        <v>33.307260552228399</v>
      </c>
      <c r="H66" s="4">
        <v>37.4</v>
      </c>
      <c r="I66" s="4">
        <v>34.299999999999997</v>
      </c>
      <c r="J66" s="4" t="s">
        <v>34</v>
      </c>
      <c r="K66" s="10">
        <v>33.307260552228399</v>
      </c>
      <c r="L66" s="4">
        <v>37.4</v>
      </c>
      <c r="M66" s="4">
        <v>34.299999999999997</v>
      </c>
      <c r="N66" s="4" t="s">
        <v>34</v>
      </c>
      <c r="O66" s="10">
        <v>33.307260552228399</v>
      </c>
      <c r="P66" s="4">
        <v>37.4</v>
      </c>
      <c r="Q66" s="4">
        <v>34.299999999999997</v>
      </c>
      <c r="R66" s="4" t="s">
        <v>35</v>
      </c>
      <c r="S66" s="10">
        <v>26.466003256593797</v>
      </c>
    </row>
    <row r="67" spans="1:19" x14ac:dyDescent="0.25">
      <c r="A67" s="4">
        <v>32</v>
      </c>
      <c r="B67" s="5" t="s">
        <v>126</v>
      </c>
      <c r="C67" s="4" t="s">
        <v>127</v>
      </c>
      <c r="D67" s="4">
        <v>1.75</v>
      </c>
      <c r="E67" s="4">
        <v>0</v>
      </c>
      <c r="F67" s="4" t="s">
        <v>34</v>
      </c>
      <c r="G67" s="4">
        <v>2.8685100000000001</v>
      </c>
      <c r="H67" s="4"/>
      <c r="I67" s="4"/>
      <c r="J67" s="4" t="s">
        <v>34</v>
      </c>
      <c r="K67" s="10">
        <v>2.8685100000000001</v>
      </c>
      <c r="L67" s="4">
        <v>1.41</v>
      </c>
      <c r="M67" s="4">
        <v>1.75</v>
      </c>
      <c r="N67" s="4" t="s">
        <v>34</v>
      </c>
      <c r="O67" s="10">
        <v>2.8685100000000001</v>
      </c>
      <c r="P67" s="4">
        <v>1.41</v>
      </c>
      <c r="Q67" s="4">
        <v>1.75</v>
      </c>
      <c r="R67" s="4" t="s">
        <v>35</v>
      </c>
      <c r="S67" s="10">
        <v>2.8685100000000001</v>
      </c>
    </row>
    <row r="68" spans="1:19" x14ac:dyDescent="0.25">
      <c r="A68" s="4">
        <v>33</v>
      </c>
      <c r="B68" s="4" t="s">
        <v>128</v>
      </c>
      <c r="C68" s="4" t="s">
        <v>129</v>
      </c>
      <c r="D68" s="4">
        <v>74.650000000000006</v>
      </c>
      <c r="E68" s="4"/>
      <c r="F68" s="4" t="s">
        <v>34</v>
      </c>
      <c r="G68" s="4">
        <v>72.44</v>
      </c>
      <c r="H68" s="4" t="s">
        <v>130</v>
      </c>
      <c r="I68" s="4" t="s">
        <v>130</v>
      </c>
      <c r="J68" s="4" t="s">
        <v>130</v>
      </c>
      <c r="K68" s="10" t="s">
        <v>130</v>
      </c>
      <c r="L68" s="4" t="s">
        <v>130</v>
      </c>
      <c r="M68" s="4" t="s">
        <v>130</v>
      </c>
      <c r="N68" s="4" t="s">
        <v>130</v>
      </c>
      <c r="O68" s="10" t="s">
        <v>130</v>
      </c>
      <c r="P68" s="4" t="s">
        <v>130</v>
      </c>
      <c r="Q68" s="4" t="s">
        <v>130</v>
      </c>
      <c r="R68" s="4" t="s">
        <v>130</v>
      </c>
      <c r="S68" s="10" t="s">
        <v>130</v>
      </c>
    </row>
    <row r="70" spans="1:19" x14ac:dyDescent="0.25">
      <c r="A70" s="58" t="s">
        <v>131</v>
      </c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8"/>
      <c r="P70" s="58"/>
      <c r="Q70" s="58"/>
      <c r="R70" s="58"/>
      <c r="S70" s="58"/>
    </row>
    <row r="71" spans="1:19" ht="18.75" x14ac:dyDescent="0.3">
      <c r="A71" s="2"/>
      <c r="B71" s="1"/>
      <c r="C71" s="1"/>
      <c r="D71" s="1"/>
      <c r="E71" s="1"/>
      <c r="F71" s="2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19" ht="18.75" x14ac:dyDescent="0.3">
      <c r="A72" s="2"/>
      <c r="B72" s="1"/>
      <c r="C72" s="1"/>
      <c r="D72" s="1"/>
      <c r="E72" s="1"/>
      <c r="F72" s="2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19" ht="18.75" x14ac:dyDescent="0.3">
      <c r="A73" s="2"/>
      <c r="B73" s="1"/>
      <c r="C73" s="1"/>
      <c r="D73" s="1"/>
      <c r="E73" s="1"/>
      <c r="F73" s="2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19" ht="18.75" x14ac:dyDescent="0.3">
      <c r="A74" s="2"/>
      <c r="B74" s="2"/>
      <c r="C74" s="2"/>
      <c r="D74" s="2"/>
      <c r="E74" s="2"/>
      <c r="F74" s="2"/>
      <c r="G74" s="1"/>
      <c r="H74" s="1"/>
      <c r="I74" s="1"/>
      <c r="J74" s="1"/>
      <c r="K74" s="1"/>
      <c r="L74" s="1"/>
      <c r="M74" s="1"/>
      <c r="N74" s="59"/>
      <c r="O74" s="59"/>
      <c r="P74" s="59"/>
      <c r="Q74" s="1"/>
      <c r="R74" s="1"/>
      <c r="S74" s="1"/>
    </row>
    <row r="75" spans="1:19" ht="18.75" x14ac:dyDescent="0.3">
      <c r="A75" s="2"/>
      <c r="B75" s="2"/>
      <c r="C75" s="1"/>
      <c r="D75" s="2"/>
      <c r="E75" s="1"/>
      <c r="F75" s="2"/>
      <c r="G75" s="1"/>
      <c r="H75" s="1"/>
      <c r="I75" s="1"/>
      <c r="J75" s="1"/>
      <c r="K75" s="1"/>
      <c r="L75" s="1"/>
      <c r="M75" s="1"/>
      <c r="N75" s="58"/>
      <c r="O75" s="58"/>
      <c r="P75" s="58"/>
      <c r="Q75" s="1"/>
      <c r="R75" s="1"/>
      <c r="S75" s="1"/>
    </row>
  </sheetData>
  <mergeCells count="10">
    <mergeCell ref="N1:S1"/>
    <mergeCell ref="A70:S70"/>
    <mergeCell ref="N74:P74"/>
    <mergeCell ref="N75:P75"/>
    <mergeCell ref="N2:S2"/>
    <mergeCell ref="A4:S4"/>
    <mergeCell ref="D6:G6"/>
    <mergeCell ref="H6:K6"/>
    <mergeCell ref="L6:O6"/>
    <mergeCell ref="P6:S6"/>
  </mergeCells>
  <pageMargins left="0.7" right="0.7" top="0.75" bottom="0.75" header="0.3" footer="0.3"/>
  <pageSetup paperSize="9" scale="3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47"/>
  <sheetViews>
    <sheetView workbookViewId="0">
      <selection activeCell="K1" sqref="K1:M1"/>
    </sheetView>
  </sheetViews>
  <sheetFormatPr defaultRowHeight="15" x14ac:dyDescent="0.25"/>
  <cols>
    <col min="2" max="2" width="64.42578125" customWidth="1"/>
    <col min="3" max="3" width="18.85546875" hidden="1" customWidth="1"/>
    <col min="4" max="4" width="26.85546875" hidden="1" customWidth="1"/>
    <col min="5" max="6" width="1.28515625" hidden="1" customWidth="1"/>
    <col min="7" max="7" width="18.42578125" customWidth="1"/>
    <col min="8" max="8" width="11.5703125" customWidth="1"/>
    <col min="9" max="9" width="0.140625" hidden="1" customWidth="1"/>
    <col min="10" max="10" width="0.28515625" hidden="1" customWidth="1"/>
    <col min="11" max="11" width="17.140625" customWidth="1"/>
    <col min="12" max="12" width="11.5703125" customWidth="1"/>
    <col min="13" max="13" width="18" hidden="1" customWidth="1"/>
  </cols>
  <sheetData>
    <row r="1" spans="1:13" s="20" customFormat="1" ht="87" customHeight="1" x14ac:dyDescent="0.25">
      <c r="D1" s="69" t="s">
        <v>348</v>
      </c>
      <c r="E1" s="69"/>
      <c r="F1" s="69"/>
      <c r="K1" s="69" t="s">
        <v>370</v>
      </c>
      <c r="L1" s="69"/>
      <c r="M1" s="69"/>
    </row>
    <row r="2" spans="1:13" ht="51.75" customHeight="1" x14ac:dyDescent="0.25">
      <c r="A2" s="68" t="s">
        <v>347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</row>
    <row r="3" spans="1:13" ht="47.25" customHeight="1" x14ac:dyDescent="0.3">
      <c r="A3" s="66" t="s">
        <v>132</v>
      </c>
      <c r="B3" s="66" t="s">
        <v>133</v>
      </c>
      <c r="C3" s="23" t="s">
        <v>349</v>
      </c>
      <c r="D3" s="23"/>
      <c r="E3" s="22"/>
      <c r="F3" s="22"/>
      <c r="G3" s="70" t="s">
        <v>359</v>
      </c>
      <c r="H3" s="71"/>
      <c r="I3" s="22"/>
      <c r="J3" s="22"/>
      <c r="K3" s="72" t="s">
        <v>360</v>
      </c>
      <c r="L3" s="73"/>
    </row>
    <row r="4" spans="1:13" ht="18.75" customHeight="1" x14ac:dyDescent="0.3">
      <c r="A4" s="67"/>
      <c r="B4" s="67"/>
      <c r="C4" s="23" t="s">
        <v>136</v>
      </c>
      <c r="D4" s="23" t="s">
        <v>135</v>
      </c>
      <c r="E4" s="22"/>
      <c r="F4" s="22"/>
      <c r="G4" s="24" t="s">
        <v>136</v>
      </c>
      <c r="H4" s="24" t="s">
        <v>135</v>
      </c>
      <c r="I4" s="22"/>
      <c r="J4" s="22"/>
      <c r="K4" s="25" t="s">
        <v>136</v>
      </c>
      <c r="L4" s="25" t="s">
        <v>135</v>
      </c>
    </row>
    <row r="5" spans="1:13" ht="18.75" x14ac:dyDescent="0.3">
      <c r="A5" s="37">
        <v>1</v>
      </c>
      <c r="B5" s="27">
        <v>2</v>
      </c>
      <c r="C5" s="29">
        <v>3</v>
      </c>
      <c r="D5" s="29">
        <v>4</v>
      </c>
      <c r="E5" s="22"/>
      <c r="F5" s="22"/>
      <c r="G5" s="24">
        <v>3</v>
      </c>
      <c r="H5" s="24">
        <v>4</v>
      </c>
      <c r="I5" s="22"/>
      <c r="J5" s="22"/>
      <c r="K5" s="25">
        <v>5</v>
      </c>
      <c r="L5" s="25">
        <v>6</v>
      </c>
    </row>
    <row r="6" spans="1:13" ht="15" customHeight="1" x14ac:dyDescent="0.3">
      <c r="A6" s="37">
        <v>1</v>
      </c>
      <c r="B6" s="22" t="s">
        <v>137</v>
      </c>
      <c r="C6" s="39">
        <f>C7+C15+C16+C19</f>
        <v>65455.925546006285</v>
      </c>
      <c r="D6" s="39">
        <f>C6/C43*1000</f>
        <v>1894.6920295830689</v>
      </c>
      <c r="E6" s="22">
        <v>34547</v>
      </c>
      <c r="F6" s="22">
        <v>7003</v>
      </c>
      <c r="G6" s="50">
        <f>G7+G15+G16+G19</f>
        <v>23474.559999999998</v>
      </c>
      <c r="H6" s="50">
        <f>H7+H15+H16+H19</f>
        <v>3352.07</v>
      </c>
      <c r="I6" s="33">
        <v>1000</v>
      </c>
      <c r="J6" s="33">
        <v>505.27699999999999</v>
      </c>
      <c r="K6" s="51">
        <f>K7++K15+K16+K19</f>
        <v>3027.7499999999995</v>
      </c>
      <c r="L6" s="51">
        <f>L7+L15+L16+L19</f>
        <v>5992.2500000000009</v>
      </c>
    </row>
    <row r="7" spans="1:13" ht="18.75" customHeight="1" x14ac:dyDescent="0.3">
      <c r="A7" s="37" t="s">
        <v>36</v>
      </c>
      <c r="B7" s="22" t="s">
        <v>138</v>
      </c>
      <c r="C7" s="39">
        <f>C8+C9+C10+C12+C13+C14</f>
        <v>51202.071278760275</v>
      </c>
      <c r="D7" s="39">
        <f>C7/C43*1000</f>
        <v>1482.0989168020458</v>
      </c>
      <c r="E7" s="22">
        <v>34547</v>
      </c>
      <c r="F7" s="22">
        <v>7003</v>
      </c>
      <c r="G7" s="50">
        <f>G8+G9+G13+G14</f>
        <v>20585.16</v>
      </c>
      <c r="H7" s="50">
        <f>H8+H9+H13+H14</f>
        <v>2939.48</v>
      </c>
      <c r="I7" s="33">
        <v>1000</v>
      </c>
      <c r="J7" s="33">
        <v>505.27699999999999</v>
      </c>
      <c r="K7" s="51">
        <f>K8+K9+K13+K14</f>
        <v>2819.2799999999997</v>
      </c>
      <c r="L7" s="51">
        <f>L8+L9+L13+L14</f>
        <v>5579.6600000000008</v>
      </c>
    </row>
    <row r="8" spans="1:13" ht="36" customHeight="1" x14ac:dyDescent="0.3">
      <c r="A8" s="37" t="s">
        <v>39</v>
      </c>
      <c r="B8" s="28" t="s">
        <v>139</v>
      </c>
      <c r="C8" s="39">
        <v>49907.8705891028</v>
      </c>
      <c r="D8" s="39">
        <f>C8/C43*1000</f>
        <v>1444.636888560593</v>
      </c>
      <c r="E8" s="22">
        <v>34547</v>
      </c>
      <c r="F8" s="22">
        <v>7003</v>
      </c>
      <c r="G8" s="50">
        <v>20123.93</v>
      </c>
      <c r="H8" s="50">
        <v>2873.61</v>
      </c>
      <c r="I8" s="33">
        <v>1000</v>
      </c>
      <c r="J8" s="33">
        <v>505.27699999999999</v>
      </c>
      <c r="K8" s="51">
        <v>2786</v>
      </c>
      <c r="L8" s="51">
        <v>5513.79</v>
      </c>
    </row>
    <row r="9" spans="1:13" ht="15" customHeight="1" x14ac:dyDescent="0.3">
      <c r="A9" s="37" t="s">
        <v>41</v>
      </c>
      <c r="B9" s="22" t="s">
        <v>140</v>
      </c>
      <c r="C9" s="39">
        <v>1227.0329852044104</v>
      </c>
      <c r="D9" s="39">
        <f>C9/C43*1000</f>
        <v>35.517786933870099</v>
      </c>
      <c r="E9" s="22">
        <v>34547</v>
      </c>
      <c r="F9" s="22">
        <v>7003</v>
      </c>
      <c r="G9" s="50">
        <v>248.73</v>
      </c>
      <c r="H9" s="50">
        <v>35.520000000000003</v>
      </c>
      <c r="I9" s="33">
        <v>1000</v>
      </c>
      <c r="J9" s="33">
        <v>505.27699999999999</v>
      </c>
      <c r="K9" s="51">
        <v>17.95</v>
      </c>
      <c r="L9" s="51">
        <v>35.520000000000003</v>
      </c>
    </row>
    <row r="10" spans="1:13" ht="15" hidden="1" customHeight="1" x14ac:dyDescent="0.3">
      <c r="A10" s="37" t="s">
        <v>43</v>
      </c>
      <c r="B10" s="22" t="s">
        <v>141</v>
      </c>
      <c r="C10" s="39"/>
      <c r="D10" s="39">
        <v>0</v>
      </c>
      <c r="E10" s="22">
        <v>34547</v>
      </c>
      <c r="F10" s="22">
        <v>7003</v>
      </c>
      <c r="G10" s="50">
        <v>0</v>
      </c>
      <c r="H10" s="50">
        <v>0</v>
      </c>
      <c r="I10" s="33">
        <v>1000</v>
      </c>
      <c r="J10" s="33">
        <v>505.27699999999999</v>
      </c>
      <c r="K10" s="51">
        <v>0</v>
      </c>
      <c r="L10" s="51">
        <v>0</v>
      </c>
    </row>
    <row r="11" spans="1:13" ht="15" hidden="1" customHeight="1" x14ac:dyDescent="0.3">
      <c r="A11" s="37" t="s">
        <v>142</v>
      </c>
      <c r="B11" s="22" t="s">
        <v>143</v>
      </c>
      <c r="C11" s="39"/>
      <c r="D11" s="39">
        <v>0</v>
      </c>
      <c r="E11" s="22">
        <v>34547</v>
      </c>
      <c r="F11" s="22">
        <v>7003</v>
      </c>
      <c r="G11" s="50">
        <v>0</v>
      </c>
      <c r="H11" s="50">
        <v>0</v>
      </c>
      <c r="I11" s="33">
        <v>1000</v>
      </c>
      <c r="J11" s="33">
        <v>505.27699999999999</v>
      </c>
      <c r="K11" s="51">
        <v>0</v>
      </c>
      <c r="L11" s="51">
        <v>0</v>
      </c>
    </row>
    <row r="12" spans="1:13" ht="18.75" hidden="1" x14ac:dyDescent="0.3">
      <c r="A12" s="37" t="s">
        <v>45</v>
      </c>
      <c r="B12" s="22" t="s">
        <v>144</v>
      </c>
      <c r="C12" s="39"/>
      <c r="D12" s="39">
        <v>0</v>
      </c>
      <c r="E12" s="22">
        <v>34547</v>
      </c>
      <c r="F12" s="22">
        <v>7003</v>
      </c>
      <c r="G12" s="50"/>
      <c r="H12" s="50">
        <v>0</v>
      </c>
      <c r="I12" s="33">
        <v>1000</v>
      </c>
      <c r="J12" s="33">
        <v>505.27699999999999</v>
      </c>
      <c r="K12" s="51"/>
      <c r="L12" s="51">
        <v>0</v>
      </c>
    </row>
    <row r="13" spans="1:13" ht="15" customHeight="1" x14ac:dyDescent="0.3">
      <c r="A13" s="37" t="s">
        <v>350</v>
      </c>
      <c r="B13" s="22" t="s">
        <v>46</v>
      </c>
      <c r="C13" s="39">
        <v>17.167704453069188</v>
      </c>
      <c r="D13" s="39">
        <f>C13/C43*1000</f>
        <v>0.49693763432625659</v>
      </c>
      <c r="E13" s="22">
        <v>34547</v>
      </c>
      <c r="F13" s="22">
        <v>7003</v>
      </c>
      <c r="G13" s="50">
        <v>3.48</v>
      </c>
      <c r="H13" s="50">
        <v>0.5</v>
      </c>
      <c r="I13" s="33">
        <v>1000</v>
      </c>
      <c r="J13" s="33">
        <v>505.27699999999999</v>
      </c>
      <c r="K13" s="51">
        <v>0.25</v>
      </c>
      <c r="L13" s="51">
        <v>0.5</v>
      </c>
    </row>
    <row r="14" spans="1:13" ht="15" customHeight="1" x14ac:dyDescent="0.3">
      <c r="A14" s="37" t="s">
        <v>351</v>
      </c>
      <c r="B14" s="22" t="s">
        <v>145</v>
      </c>
      <c r="C14" s="39">
        <v>50</v>
      </c>
      <c r="D14" s="39">
        <f>C14/C43*1000</f>
        <v>1.4473036732567228</v>
      </c>
      <c r="E14" s="22">
        <v>34547</v>
      </c>
      <c r="F14" s="22">
        <v>7003</v>
      </c>
      <c r="G14" s="50">
        <v>209.02</v>
      </c>
      <c r="H14" s="50">
        <v>29.85</v>
      </c>
      <c r="I14" s="33">
        <v>1000</v>
      </c>
      <c r="J14" s="33">
        <v>505.27699999999999</v>
      </c>
      <c r="K14" s="51">
        <v>15.08</v>
      </c>
      <c r="L14" s="51">
        <v>29.85</v>
      </c>
    </row>
    <row r="15" spans="1:13" ht="36.75" customHeight="1" x14ac:dyDescent="0.3">
      <c r="A15" s="37" t="s">
        <v>49</v>
      </c>
      <c r="B15" s="28" t="s">
        <v>146</v>
      </c>
      <c r="C15" s="39">
        <v>5698.7327812498315</v>
      </c>
      <c r="D15" s="39">
        <f>C15/C43*1000</f>
        <v>164.95593774422761</v>
      </c>
      <c r="E15" s="22">
        <v>34547</v>
      </c>
      <c r="F15" s="22">
        <v>7003</v>
      </c>
      <c r="G15" s="50">
        <v>1155.19</v>
      </c>
      <c r="H15" s="50">
        <v>164.96</v>
      </c>
      <c r="I15" s="33">
        <v>1000</v>
      </c>
      <c r="J15" s="33">
        <v>505.27699999999999</v>
      </c>
      <c r="K15" s="51">
        <v>83.35</v>
      </c>
      <c r="L15" s="51">
        <v>164.96</v>
      </c>
    </row>
    <row r="16" spans="1:13" ht="15" customHeight="1" x14ac:dyDescent="0.3">
      <c r="A16" s="37" t="s">
        <v>51</v>
      </c>
      <c r="B16" s="22" t="s">
        <v>147</v>
      </c>
      <c r="C16" s="39">
        <f>C17+C18</f>
        <v>2644.991086996175</v>
      </c>
      <c r="D16" s="39">
        <f>C16/C43*1000</f>
        <v>76.562106318817115</v>
      </c>
      <c r="E16" s="22">
        <v>34547</v>
      </c>
      <c r="F16" s="22">
        <v>7003</v>
      </c>
      <c r="G16" s="50">
        <v>536.16999999999996</v>
      </c>
      <c r="H16" s="50">
        <v>76.56</v>
      </c>
      <c r="I16" s="33">
        <v>1000</v>
      </c>
      <c r="J16" s="33">
        <v>505.27699999999999</v>
      </c>
      <c r="K16" s="51">
        <v>38.68</v>
      </c>
      <c r="L16" s="51">
        <v>76.56</v>
      </c>
    </row>
    <row r="17" spans="1:12" ht="15" customHeight="1" x14ac:dyDescent="0.3">
      <c r="A17" s="37" t="s">
        <v>53</v>
      </c>
      <c r="B17" s="22" t="s">
        <v>56</v>
      </c>
      <c r="C17" s="39">
        <v>1474.8608930654282</v>
      </c>
      <c r="D17" s="39">
        <f>C17/C43*1000</f>
        <v>42.691431761525692</v>
      </c>
      <c r="E17" s="22">
        <v>34547</v>
      </c>
      <c r="F17" s="22">
        <v>7003</v>
      </c>
      <c r="G17" s="50">
        <v>298.97000000000003</v>
      </c>
      <c r="H17" s="50">
        <v>42.69</v>
      </c>
      <c r="I17" s="33">
        <v>1000</v>
      </c>
      <c r="J17" s="33">
        <v>505.27699999999999</v>
      </c>
      <c r="K17" s="51">
        <v>21.57</v>
      </c>
      <c r="L17" s="51">
        <v>42.69</v>
      </c>
    </row>
    <row r="18" spans="1:12" ht="15" customHeight="1" x14ac:dyDescent="0.3">
      <c r="A18" s="37" t="s">
        <v>55</v>
      </c>
      <c r="B18" s="22" t="s">
        <v>368</v>
      </c>
      <c r="C18" s="39">
        <v>1170.1301939307471</v>
      </c>
      <c r="D18" s="39">
        <f>C18/C43*1000</f>
        <v>33.87067455729143</v>
      </c>
      <c r="E18" s="22">
        <v>34547</v>
      </c>
      <c r="F18" s="22">
        <v>7003</v>
      </c>
      <c r="G18" s="50">
        <v>237.2</v>
      </c>
      <c r="H18" s="50">
        <v>33.869999999999997</v>
      </c>
      <c r="I18" s="33">
        <v>1000</v>
      </c>
      <c r="J18" s="33">
        <v>505.27699999999999</v>
      </c>
      <c r="K18" s="51">
        <v>17.11</v>
      </c>
      <c r="L18" s="51">
        <v>33.869999999999997</v>
      </c>
    </row>
    <row r="19" spans="1:12" ht="15" customHeight="1" x14ac:dyDescent="0.3">
      <c r="A19" s="37" t="s">
        <v>59</v>
      </c>
      <c r="B19" s="22" t="s">
        <v>148</v>
      </c>
      <c r="C19" s="39">
        <f>C20+C21</f>
        <v>5910.1303989999997</v>
      </c>
      <c r="D19" s="39">
        <f>C19/C43*1000</f>
        <v>171.07506871797838</v>
      </c>
      <c r="E19" s="22">
        <v>34547</v>
      </c>
      <c r="F19" s="22">
        <v>7003</v>
      </c>
      <c r="G19" s="50">
        <v>1198.04</v>
      </c>
      <c r="H19" s="50">
        <v>171.07</v>
      </c>
      <c r="I19" s="33">
        <v>1000</v>
      </c>
      <c r="J19" s="33">
        <v>505.27699999999999</v>
      </c>
      <c r="K19" s="51">
        <v>86.44</v>
      </c>
      <c r="L19" s="51">
        <v>171.07</v>
      </c>
    </row>
    <row r="20" spans="1:12" ht="39.75" customHeight="1" x14ac:dyDescent="0.3">
      <c r="A20" s="37" t="s">
        <v>61</v>
      </c>
      <c r="B20" s="28" t="s">
        <v>149</v>
      </c>
      <c r="C20" s="39">
        <v>5134.1957869999997</v>
      </c>
      <c r="D20" s="39">
        <f>C20/C43*1000</f>
        <v>148.61480843488582</v>
      </c>
      <c r="E20" s="22">
        <v>34547</v>
      </c>
      <c r="F20" s="22">
        <v>7003</v>
      </c>
      <c r="G20" s="50">
        <v>1040.75</v>
      </c>
      <c r="H20" s="50">
        <v>148.61000000000001</v>
      </c>
      <c r="I20" s="33">
        <v>1000</v>
      </c>
      <c r="J20" s="33">
        <v>505.27699999999999</v>
      </c>
      <c r="K20" s="51">
        <v>75.09</v>
      </c>
      <c r="L20" s="51">
        <v>148.61000000000001</v>
      </c>
    </row>
    <row r="21" spans="1:12" ht="15" customHeight="1" x14ac:dyDescent="0.3">
      <c r="A21" s="37" t="s">
        <v>63</v>
      </c>
      <c r="B21" s="22" t="s">
        <v>65</v>
      </c>
      <c r="C21" s="39">
        <v>775.93461200000002</v>
      </c>
      <c r="D21" s="39">
        <f>C21/C43*1000</f>
        <v>22.460260283092598</v>
      </c>
      <c r="E21" s="22">
        <v>34547</v>
      </c>
      <c r="F21" s="22">
        <v>7003</v>
      </c>
      <c r="G21" s="50">
        <v>157.29</v>
      </c>
      <c r="H21" s="50">
        <v>22.46</v>
      </c>
      <c r="I21" s="33">
        <v>1000</v>
      </c>
      <c r="J21" s="33">
        <v>505.27699999999999</v>
      </c>
      <c r="K21" s="51">
        <v>11.35</v>
      </c>
      <c r="L21" s="51">
        <v>22.46</v>
      </c>
    </row>
    <row r="22" spans="1:12" ht="15" customHeight="1" x14ac:dyDescent="0.3">
      <c r="A22" s="37" t="s">
        <v>150</v>
      </c>
      <c r="B22" s="22" t="s">
        <v>151</v>
      </c>
      <c r="C22" s="39">
        <f>C23+C24</f>
        <v>2875.3585831</v>
      </c>
      <c r="D22" s="39">
        <f>C22/C43*1000</f>
        <v>83.230340785017503</v>
      </c>
      <c r="E22" s="22">
        <v>34547</v>
      </c>
      <c r="F22" s="22">
        <v>7003</v>
      </c>
      <c r="G22" s="50">
        <v>582.86</v>
      </c>
      <c r="H22" s="50">
        <v>83.23</v>
      </c>
      <c r="I22" s="33">
        <v>1000</v>
      </c>
      <c r="J22" s="33">
        <v>505.27699999999999</v>
      </c>
      <c r="K22" s="51">
        <v>42.06</v>
      </c>
      <c r="L22" s="51">
        <v>83.23</v>
      </c>
    </row>
    <row r="23" spans="1:12" ht="51" customHeight="1" x14ac:dyDescent="0.3">
      <c r="A23" s="37" t="s">
        <v>67</v>
      </c>
      <c r="B23" s="32" t="s">
        <v>149</v>
      </c>
      <c r="C23" s="39">
        <v>2407.9986290000002</v>
      </c>
      <c r="D23" s="39">
        <f>C23/C43*1000</f>
        <v>69.702105218977039</v>
      </c>
      <c r="E23" s="22">
        <v>34547</v>
      </c>
      <c r="F23" s="22">
        <v>7003</v>
      </c>
      <c r="G23" s="50">
        <v>488.12</v>
      </c>
      <c r="H23" s="50">
        <v>69.7</v>
      </c>
      <c r="I23" s="33">
        <v>1000</v>
      </c>
      <c r="J23" s="33">
        <v>505.27699999999999</v>
      </c>
      <c r="K23" s="51">
        <v>35.22</v>
      </c>
      <c r="L23" s="51">
        <v>69.7</v>
      </c>
    </row>
    <row r="24" spans="1:12" ht="15" customHeight="1" x14ac:dyDescent="0.3">
      <c r="A24" s="37" t="s">
        <v>68</v>
      </c>
      <c r="B24" s="22" t="s">
        <v>65</v>
      </c>
      <c r="C24" s="39">
        <v>467.35995409999998</v>
      </c>
      <c r="D24" s="39">
        <f>C24/C43*1000</f>
        <v>13.528235566040467</v>
      </c>
      <c r="E24" s="22">
        <v>34547</v>
      </c>
      <c r="F24" s="22">
        <v>7003</v>
      </c>
      <c r="G24" s="50">
        <v>94.74</v>
      </c>
      <c r="H24" s="50">
        <v>13.53</v>
      </c>
      <c r="I24" s="33">
        <v>1000</v>
      </c>
      <c r="J24" s="33">
        <v>505.27699999999999</v>
      </c>
      <c r="K24" s="51">
        <v>6.84</v>
      </c>
      <c r="L24" s="51">
        <v>13.53</v>
      </c>
    </row>
    <row r="25" spans="1:12" ht="15" customHeight="1" x14ac:dyDescent="0.3">
      <c r="A25" s="37" t="s">
        <v>152</v>
      </c>
      <c r="B25" s="22" t="s">
        <v>153</v>
      </c>
      <c r="C25" s="39">
        <v>0</v>
      </c>
      <c r="D25" s="39">
        <v>0</v>
      </c>
      <c r="E25" s="22">
        <v>34547</v>
      </c>
      <c r="F25" s="22">
        <v>7003</v>
      </c>
      <c r="G25" s="50">
        <v>0</v>
      </c>
      <c r="H25" s="50">
        <v>0</v>
      </c>
      <c r="I25" s="33">
        <v>1000</v>
      </c>
      <c r="J25" s="33">
        <v>505.27699999999999</v>
      </c>
      <c r="K25" s="51">
        <v>0</v>
      </c>
      <c r="L25" s="51">
        <v>0</v>
      </c>
    </row>
    <row r="26" spans="1:12" ht="40.5" customHeight="1" x14ac:dyDescent="0.3">
      <c r="A26" s="37" t="s">
        <v>72</v>
      </c>
      <c r="B26" s="32" t="s">
        <v>149</v>
      </c>
      <c r="C26" s="39">
        <v>0</v>
      </c>
      <c r="D26" s="39">
        <v>0</v>
      </c>
      <c r="E26" s="22">
        <v>34547</v>
      </c>
      <c r="F26" s="22">
        <v>7003</v>
      </c>
      <c r="G26" s="50">
        <v>0</v>
      </c>
      <c r="H26" s="50">
        <v>0</v>
      </c>
      <c r="I26" s="33">
        <v>1000</v>
      </c>
      <c r="J26" s="33">
        <v>505.27699999999999</v>
      </c>
      <c r="K26" s="51">
        <v>0</v>
      </c>
      <c r="L26" s="51">
        <v>0</v>
      </c>
    </row>
    <row r="27" spans="1:12" ht="15" customHeight="1" x14ac:dyDescent="0.3">
      <c r="A27" s="37" t="s">
        <v>73</v>
      </c>
      <c r="B27" s="22" t="s">
        <v>65</v>
      </c>
      <c r="C27" s="39">
        <v>0</v>
      </c>
      <c r="D27" s="39">
        <v>0</v>
      </c>
      <c r="E27" s="22">
        <v>34547</v>
      </c>
      <c r="F27" s="22">
        <v>7003</v>
      </c>
      <c r="G27" s="50">
        <v>0</v>
      </c>
      <c r="H27" s="50">
        <v>0</v>
      </c>
      <c r="I27" s="33">
        <v>1000</v>
      </c>
      <c r="J27" s="33">
        <v>505.27699999999999</v>
      </c>
      <c r="K27" s="51">
        <v>0</v>
      </c>
      <c r="L27" s="51">
        <v>0</v>
      </c>
    </row>
    <row r="28" spans="1:12" ht="15" customHeight="1" x14ac:dyDescent="0.3">
      <c r="A28" s="37" t="s">
        <v>154</v>
      </c>
      <c r="B28" s="22" t="s">
        <v>155</v>
      </c>
      <c r="C28" s="39">
        <v>0</v>
      </c>
      <c r="D28" s="39">
        <v>0</v>
      </c>
      <c r="E28" s="22">
        <v>34547</v>
      </c>
      <c r="F28" s="22">
        <v>7003</v>
      </c>
      <c r="G28" s="50">
        <v>0</v>
      </c>
      <c r="H28" s="50">
        <v>0</v>
      </c>
      <c r="I28" s="33">
        <v>1000</v>
      </c>
      <c r="J28" s="33">
        <v>505.27699999999999</v>
      </c>
      <c r="K28" s="51">
        <v>0</v>
      </c>
      <c r="L28" s="51">
        <v>0</v>
      </c>
    </row>
    <row r="29" spans="1:12" ht="15" customHeight="1" x14ac:dyDescent="0.3">
      <c r="A29" s="37" t="s">
        <v>156</v>
      </c>
      <c r="B29" s="22" t="s">
        <v>157</v>
      </c>
      <c r="C29" s="39">
        <f>C6+C22+C25</f>
        <v>68331.28412910628</v>
      </c>
      <c r="D29" s="39">
        <f>C29/C43*1000</f>
        <v>1977.9223703680864</v>
      </c>
      <c r="E29" s="22">
        <v>34547</v>
      </c>
      <c r="F29" s="22">
        <v>7003</v>
      </c>
      <c r="G29" s="50">
        <f>G6+G22</f>
        <v>24057.42</v>
      </c>
      <c r="H29" s="50">
        <f>H6+H22</f>
        <v>3435.3</v>
      </c>
      <c r="I29" s="33">
        <v>1000</v>
      </c>
      <c r="J29" s="33">
        <v>505.27699999999999</v>
      </c>
      <c r="K29" s="51">
        <f>K6+K22</f>
        <v>3069.8099999999995</v>
      </c>
      <c r="L29" s="51">
        <f>L6+L22</f>
        <v>6075.4800000000005</v>
      </c>
    </row>
    <row r="30" spans="1:12" ht="18.75" x14ac:dyDescent="0.3">
      <c r="A30" s="37" t="s">
        <v>158</v>
      </c>
      <c r="B30" s="22" t="s">
        <v>159</v>
      </c>
      <c r="C30" s="39"/>
      <c r="D30" s="39">
        <v>0</v>
      </c>
      <c r="E30" s="22">
        <v>34547</v>
      </c>
      <c r="F30" s="22">
        <v>7003</v>
      </c>
      <c r="G30" s="50"/>
      <c r="H30" s="50">
        <v>0</v>
      </c>
      <c r="I30" s="33">
        <v>1000</v>
      </c>
      <c r="J30" s="33">
        <v>505.27699999999999</v>
      </c>
      <c r="K30" s="51"/>
      <c r="L30" s="51">
        <v>0</v>
      </c>
    </row>
    <row r="31" spans="1:12" ht="15" customHeight="1" x14ac:dyDescent="0.3">
      <c r="A31" s="37" t="s">
        <v>160</v>
      </c>
      <c r="B31" s="22" t="s">
        <v>161</v>
      </c>
      <c r="C31" s="39">
        <v>0</v>
      </c>
      <c r="D31" s="39">
        <v>0</v>
      </c>
      <c r="E31" s="22">
        <v>34547</v>
      </c>
      <c r="F31" s="22">
        <v>7003</v>
      </c>
      <c r="G31" s="33">
        <f>G32+G34+G35</f>
        <v>1987.4451999999999</v>
      </c>
      <c r="H31" s="33">
        <f>G31/G37*1000+0.01</f>
        <v>283.80911466514351</v>
      </c>
      <c r="I31" s="33">
        <v>1000</v>
      </c>
      <c r="J31" s="33">
        <v>505.27699999999999</v>
      </c>
      <c r="K31" s="51">
        <v>143.40100000000001</v>
      </c>
      <c r="L31" s="51">
        <v>283.81</v>
      </c>
    </row>
    <row r="32" spans="1:12" ht="15" customHeight="1" x14ac:dyDescent="0.3">
      <c r="A32" s="37" t="s">
        <v>79</v>
      </c>
      <c r="B32" s="22" t="s">
        <v>80</v>
      </c>
      <c r="C32" s="39">
        <v>0</v>
      </c>
      <c r="D32" s="39">
        <v>0</v>
      </c>
      <c r="E32" s="22">
        <v>34547</v>
      </c>
      <c r="F32" s="22">
        <v>7003</v>
      </c>
      <c r="G32" s="33">
        <f>G34*0.18</f>
        <v>162.02519999999998</v>
      </c>
      <c r="H32" s="33">
        <f>G32/G37*1000</f>
        <v>23.136541482221901</v>
      </c>
      <c r="I32" s="33">
        <v>1000</v>
      </c>
      <c r="J32" s="33">
        <v>505.27699999999999</v>
      </c>
      <c r="K32" s="51">
        <v>11.691000000000001</v>
      </c>
      <c r="L32" s="51">
        <v>23.14</v>
      </c>
    </row>
    <row r="33" spans="1:12" ht="18.75" x14ac:dyDescent="0.3">
      <c r="A33" s="37" t="s">
        <v>81</v>
      </c>
      <c r="B33" s="22" t="s">
        <v>162</v>
      </c>
      <c r="C33" s="39"/>
      <c r="D33" s="39">
        <v>0</v>
      </c>
      <c r="E33" s="22">
        <v>34547</v>
      </c>
      <c r="F33" s="22">
        <v>7003</v>
      </c>
      <c r="G33" s="33">
        <v>0</v>
      </c>
      <c r="H33" s="33">
        <v>0</v>
      </c>
      <c r="I33" s="33">
        <v>1000</v>
      </c>
      <c r="J33" s="33">
        <v>505.27699999999999</v>
      </c>
      <c r="K33" s="51"/>
      <c r="L33" s="51">
        <v>0</v>
      </c>
    </row>
    <row r="34" spans="1:12" ht="15" customHeight="1" x14ac:dyDescent="0.3">
      <c r="A34" s="37" t="s">
        <v>83</v>
      </c>
      <c r="B34" s="22" t="s">
        <v>163</v>
      </c>
      <c r="C34" s="39">
        <v>0</v>
      </c>
      <c r="D34" s="39">
        <f>C34/C43*1000</f>
        <v>0</v>
      </c>
      <c r="E34" s="22">
        <v>34547</v>
      </c>
      <c r="F34" s="22">
        <v>7003</v>
      </c>
      <c r="G34" s="33">
        <v>900.14</v>
      </c>
      <c r="H34" s="33">
        <f>G34/G37*1000</f>
        <v>128.53634156789948</v>
      </c>
      <c r="I34" s="33">
        <v>1000</v>
      </c>
      <c r="J34" s="33">
        <v>505.27699999999999</v>
      </c>
      <c r="K34" s="51">
        <v>64.95</v>
      </c>
      <c r="L34" s="51">
        <v>128.54</v>
      </c>
    </row>
    <row r="35" spans="1:12" ht="15" customHeight="1" x14ac:dyDescent="0.3">
      <c r="A35" s="37" t="s">
        <v>85</v>
      </c>
      <c r="B35" s="22" t="s">
        <v>352</v>
      </c>
      <c r="C35" s="39">
        <v>0</v>
      </c>
      <c r="D35" s="39">
        <f>C35/C43*1000</f>
        <v>0</v>
      </c>
      <c r="E35" s="22">
        <v>34547</v>
      </c>
      <c r="F35" s="22">
        <v>7003</v>
      </c>
      <c r="G35" s="33">
        <v>925.28</v>
      </c>
      <c r="H35" s="33">
        <f>G35/G37*1000</f>
        <v>132.12623161502214</v>
      </c>
      <c r="I35" s="33">
        <v>1000</v>
      </c>
      <c r="J35" s="33">
        <v>505.27699999999999</v>
      </c>
      <c r="K35" s="51">
        <v>66.760000000000005</v>
      </c>
      <c r="L35" s="51">
        <v>132.13</v>
      </c>
    </row>
    <row r="36" spans="1:12" ht="15" customHeight="1" x14ac:dyDescent="0.3">
      <c r="A36" s="37" t="s">
        <v>164</v>
      </c>
      <c r="B36" s="22" t="s">
        <v>165</v>
      </c>
      <c r="C36" s="39">
        <f>C29+C31</f>
        <v>68331.28412910628</v>
      </c>
      <c r="D36" s="39">
        <f>C36/C43*1000</f>
        <v>1977.9223703680864</v>
      </c>
      <c r="E36" s="22">
        <v>34547</v>
      </c>
      <c r="F36" s="22">
        <v>7003</v>
      </c>
      <c r="G36" s="50">
        <f>G29+G31</f>
        <v>26044.865199999997</v>
      </c>
      <c r="H36" s="50">
        <f>H29+H31</f>
        <v>3719.1091146651438</v>
      </c>
      <c r="I36" s="33">
        <v>1000</v>
      </c>
      <c r="J36" s="33">
        <v>505.27699999999999</v>
      </c>
      <c r="K36" s="51">
        <f>K29+K31</f>
        <v>3213.2109999999993</v>
      </c>
      <c r="L36" s="51">
        <f>L29+L31</f>
        <v>6359.2900000000009</v>
      </c>
    </row>
    <row r="37" spans="1:12" s="30" customFormat="1" ht="34.5" customHeight="1" x14ac:dyDescent="0.3">
      <c r="A37" s="37">
        <v>9</v>
      </c>
      <c r="B37" s="32" t="s">
        <v>175</v>
      </c>
      <c r="C37" s="39">
        <v>34547</v>
      </c>
      <c r="D37" s="39"/>
      <c r="E37" s="22"/>
      <c r="F37" s="22"/>
      <c r="G37" s="50">
        <v>7003</v>
      </c>
      <c r="H37" s="50" t="s">
        <v>35</v>
      </c>
      <c r="I37" s="33"/>
      <c r="J37" s="33"/>
      <c r="K37" s="51">
        <v>505.27727505376345</v>
      </c>
      <c r="L37" s="51" t="s">
        <v>35</v>
      </c>
    </row>
    <row r="38" spans="1:12" ht="17.25" customHeight="1" x14ac:dyDescent="0.3">
      <c r="A38" s="37">
        <v>10</v>
      </c>
      <c r="B38" s="22" t="s">
        <v>363</v>
      </c>
      <c r="C38" s="39"/>
      <c r="D38" s="39">
        <f>D36</f>
        <v>1977.9223703680864</v>
      </c>
      <c r="E38" s="22"/>
      <c r="F38" s="22"/>
      <c r="G38" s="50" t="s">
        <v>35</v>
      </c>
      <c r="H38" s="50">
        <f>H36</f>
        <v>3719.1091146651438</v>
      </c>
      <c r="I38" s="33"/>
      <c r="J38" s="33"/>
      <c r="K38" s="51" t="s">
        <v>35</v>
      </c>
      <c r="L38" s="51">
        <f>L36</f>
        <v>6359.2900000000009</v>
      </c>
    </row>
    <row r="39" spans="1:12" ht="2.25" hidden="1" customHeight="1" x14ac:dyDescent="0.3">
      <c r="A39" s="37" t="s">
        <v>166</v>
      </c>
      <c r="B39" s="22" t="s">
        <v>167</v>
      </c>
      <c r="C39" s="39">
        <v>49907.870589102793</v>
      </c>
      <c r="D39" s="39">
        <v>1444.6368885605928</v>
      </c>
      <c r="E39" s="22"/>
      <c r="F39" s="22"/>
      <c r="G39" s="50">
        <v>17172.550882001957</v>
      </c>
      <c r="H39" s="50">
        <v>2452.170624304149</v>
      </c>
      <c r="I39" s="33"/>
      <c r="J39" s="33"/>
      <c r="K39" s="51">
        <v>1239.0273220193383</v>
      </c>
      <c r="L39" s="51">
        <v>2452.1730605982648</v>
      </c>
    </row>
    <row r="40" spans="1:12" ht="18.75" hidden="1" x14ac:dyDescent="0.3">
      <c r="A40" s="37" t="s">
        <v>168</v>
      </c>
      <c r="B40" s="22" t="s">
        <v>169</v>
      </c>
      <c r="C40" s="39">
        <v>25767.594217158112</v>
      </c>
      <c r="D40" s="39">
        <v>745.87067522963241</v>
      </c>
      <c r="E40" s="22"/>
      <c r="F40" s="22"/>
      <c r="G40" s="50">
        <v>3933.4827615342911</v>
      </c>
      <c r="H40" s="50">
        <v>561.68538648212063</v>
      </c>
      <c r="I40" s="33"/>
      <c r="J40" s="33"/>
      <c r="K40" s="51">
        <v>283.80874542157085</v>
      </c>
      <c r="L40" s="51">
        <v>561.6891149347108</v>
      </c>
    </row>
    <row r="41" spans="1:12" ht="18.75" hidden="1" x14ac:dyDescent="0.3">
      <c r="A41" s="37" t="s">
        <v>170</v>
      </c>
      <c r="B41" s="22" t="s">
        <v>171</v>
      </c>
      <c r="C41" s="39">
        <v>65.949869904167059</v>
      </c>
      <c r="D41" s="39">
        <v>65.949869904167059</v>
      </c>
      <c r="E41" s="22"/>
      <c r="F41" s="22"/>
      <c r="G41" s="50">
        <v>81.363230875267163</v>
      </c>
      <c r="H41" s="50">
        <v>81.363230875267149</v>
      </c>
      <c r="I41" s="33"/>
      <c r="J41" s="33"/>
      <c r="K41" s="51">
        <v>81.363145285985723</v>
      </c>
      <c r="L41" s="51">
        <v>81.363145285985709</v>
      </c>
    </row>
    <row r="42" spans="1:12" ht="18.75" hidden="1" x14ac:dyDescent="0.3">
      <c r="A42" s="37" t="s">
        <v>172</v>
      </c>
      <c r="B42" s="22" t="s">
        <v>173</v>
      </c>
      <c r="C42" s="39">
        <v>34.050130095832941</v>
      </c>
      <c r="D42" s="39">
        <v>34.050130095832941</v>
      </c>
      <c r="E42" s="22"/>
      <c r="F42" s="22"/>
      <c r="G42" s="50">
        <v>18.636769124732837</v>
      </c>
      <c r="H42" s="50">
        <v>18.636769124732851</v>
      </c>
      <c r="I42" s="33"/>
      <c r="J42" s="33"/>
      <c r="K42" s="51">
        <v>18.636854714014277</v>
      </c>
      <c r="L42" s="51">
        <v>18.636854714014291</v>
      </c>
    </row>
    <row r="43" spans="1:12" ht="18.75" hidden="1" customHeight="1" x14ac:dyDescent="0.3">
      <c r="A43" s="37" t="s">
        <v>174</v>
      </c>
      <c r="B43" s="22" t="s">
        <v>175</v>
      </c>
      <c r="C43" s="39">
        <v>34547</v>
      </c>
      <c r="D43" s="39"/>
      <c r="E43" s="22"/>
      <c r="F43" s="22"/>
      <c r="G43" s="50">
        <v>7003</v>
      </c>
      <c r="H43" s="50" t="s">
        <v>35</v>
      </c>
      <c r="I43" s="33"/>
      <c r="J43" s="33"/>
      <c r="K43" s="51">
        <v>505.27727505376345</v>
      </c>
      <c r="L43" s="51" t="s">
        <v>35</v>
      </c>
    </row>
    <row r="44" spans="1:12" ht="18.75" hidden="1" x14ac:dyDescent="0.3">
      <c r="A44" s="37" t="s">
        <v>176</v>
      </c>
      <c r="B44" s="22" t="s">
        <v>177</v>
      </c>
      <c r="C44" s="39"/>
      <c r="D44" s="39">
        <v>0</v>
      </c>
      <c r="E44" s="22"/>
      <c r="F44" s="22"/>
      <c r="G44" s="50"/>
      <c r="H44" s="50">
        <v>0</v>
      </c>
      <c r="I44" s="33"/>
      <c r="J44" s="33"/>
      <c r="K44" s="51"/>
      <c r="L44" s="51">
        <v>0</v>
      </c>
    </row>
    <row r="45" spans="1:12" ht="18.75" x14ac:dyDescent="0.3">
      <c r="A45" s="37">
        <v>11</v>
      </c>
      <c r="B45" s="22" t="s">
        <v>178</v>
      </c>
      <c r="C45" s="39">
        <v>0</v>
      </c>
      <c r="D45" s="40">
        <f>D36*1.2</f>
        <v>2373.5068444417034</v>
      </c>
      <c r="E45" s="22"/>
      <c r="F45" s="22"/>
      <c r="G45" s="50" t="s">
        <v>35</v>
      </c>
      <c r="H45" s="50">
        <f>H38*1.2</f>
        <v>4462.930937598172</v>
      </c>
      <c r="I45" s="33"/>
      <c r="J45" s="33"/>
      <c r="K45" s="51" t="s">
        <v>35</v>
      </c>
      <c r="L45" s="51">
        <f>L38*1.2</f>
        <v>7631.148000000001</v>
      </c>
    </row>
    <row r="46" spans="1:12" ht="18.75" x14ac:dyDescent="0.3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</row>
    <row r="47" spans="1:12" ht="18.75" x14ac:dyDescent="0.25">
      <c r="A47" s="65" t="s">
        <v>365</v>
      </c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</row>
  </sheetData>
  <mergeCells count="8">
    <mergeCell ref="A47:L47"/>
    <mergeCell ref="B3:B4"/>
    <mergeCell ref="A3:A4"/>
    <mergeCell ref="A2:L2"/>
    <mergeCell ref="D1:F1"/>
    <mergeCell ref="K1:M1"/>
    <mergeCell ref="G3:H3"/>
    <mergeCell ref="K3:L3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59"/>
  <sheetViews>
    <sheetView topLeftCell="A34" workbookViewId="0">
      <selection sqref="A1:G59"/>
    </sheetView>
  </sheetViews>
  <sheetFormatPr defaultRowHeight="15" x14ac:dyDescent="0.25"/>
  <cols>
    <col min="2" max="2" width="68.28515625" customWidth="1"/>
    <col min="4" max="4" width="18.5703125" customWidth="1"/>
    <col min="5" max="5" width="17.28515625" customWidth="1"/>
    <col min="6" max="6" width="15.140625" customWidth="1"/>
    <col min="7" max="7" width="20.42578125" customWidth="1"/>
  </cols>
  <sheetData>
    <row r="1" spans="1:11" x14ac:dyDescent="0.25">
      <c r="D1" t="s">
        <v>184</v>
      </c>
    </row>
    <row r="2" spans="1:11" x14ac:dyDescent="0.25">
      <c r="D2" t="s">
        <v>185</v>
      </c>
    </row>
    <row r="4" spans="1:11" ht="39" customHeight="1" x14ac:dyDescent="0.3">
      <c r="A4" s="61" t="s">
        <v>186</v>
      </c>
      <c r="B4" s="61"/>
      <c r="C4" s="61"/>
      <c r="D4" s="61"/>
      <c r="E4" s="61"/>
      <c r="F4" s="61"/>
      <c r="G4" s="61"/>
    </row>
    <row r="5" spans="1:11" x14ac:dyDescent="0.25">
      <c r="G5" t="s">
        <v>187</v>
      </c>
    </row>
    <row r="6" spans="1:11" ht="39" customHeight="1" x14ac:dyDescent="0.25">
      <c r="A6" s="8" t="s">
        <v>188</v>
      </c>
      <c r="B6" s="8" t="s">
        <v>189</v>
      </c>
      <c r="C6" s="9" t="s">
        <v>190</v>
      </c>
      <c r="D6" s="74" t="s">
        <v>191</v>
      </c>
      <c r="E6" s="74"/>
      <c r="F6" s="74"/>
      <c r="G6" s="74"/>
    </row>
    <row r="7" spans="1:11" ht="72" customHeight="1" x14ac:dyDescent="0.25">
      <c r="A7" s="8"/>
      <c r="B7" s="8"/>
      <c r="C7" s="8"/>
      <c r="D7" s="9" t="s">
        <v>192</v>
      </c>
      <c r="E7" s="9" t="s">
        <v>193</v>
      </c>
      <c r="F7" s="9" t="s">
        <v>194</v>
      </c>
      <c r="G7" s="9" t="s">
        <v>195</v>
      </c>
      <c r="H7" s="3"/>
      <c r="I7" s="3"/>
      <c r="J7" s="3"/>
      <c r="K7" s="3"/>
    </row>
    <row r="8" spans="1:11" x14ac:dyDescent="0.25">
      <c r="A8" s="8" t="s">
        <v>196</v>
      </c>
      <c r="B8" s="8" t="s">
        <v>197</v>
      </c>
      <c r="C8" s="8" t="s">
        <v>15</v>
      </c>
      <c r="D8" s="8" t="s">
        <v>16</v>
      </c>
      <c r="E8" s="8" t="s">
        <v>17</v>
      </c>
      <c r="F8" s="8" t="s">
        <v>18</v>
      </c>
      <c r="G8" s="8">
        <v>6</v>
      </c>
    </row>
    <row r="9" spans="1:11" x14ac:dyDescent="0.25">
      <c r="A9" s="4" t="s">
        <v>196</v>
      </c>
      <c r="B9" s="4" t="s">
        <v>198</v>
      </c>
      <c r="C9" s="4" t="s">
        <v>33</v>
      </c>
      <c r="D9" s="4">
        <v>2998.4148</v>
      </c>
      <c r="E9" s="4">
        <v>5730.36</v>
      </c>
      <c r="F9" s="4">
        <v>0</v>
      </c>
      <c r="G9" s="4">
        <v>8032.4302041992487</v>
      </c>
    </row>
    <row r="10" spans="1:11" x14ac:dyDescent="0.25">
      <c r="A10" s="4" t="s">
        <v>199</v>
      </c>
      <c r="B10" s="4" t="s">
        <v>200</v>
      </c>
      <c r="C10" s="4" t="s">
        <v>33</v>
      </c>
      <c r="D10" s="4">
        <v>1131.5999999999999</v>
      </c>
      <c r="E10" s="4">
        <v>3472.49</v>
      </c>
      <c r="F10" s="4">
        <v>0</v>
      </c>
      <c r="G10" s="4">
        <v>2924.5032635597868</v>
      </c>
    </row>
    <row r="11" spans="1:11" x14ac:dyDescent="0.25">
      <c r="A11" s="4" t="s">
        <v>201</v>
      </c>
      <c r="B11" s="4" t="s">
        <v>202</v>
      </c>
      <c r="C11" s="4" t="s">
        <v>33</v>
      </c>
      <c r="D11" s="4">
        <v>958.6</v>
      </c>
      <c r="E11" s="4">
        <v>2806.56</v>
      </c>
      <c r="F11" s="4">
        <v>0</v>
      </c>
      <c r="G11" s="4">
        <v>2760.0804685597868</v>
      </c>
    </row>
    <row r="12" spans="1:11" x14ac:dyDescent="0.25">
      <c r="A12" s="4" t="s">
        <v>203</v>
      </c>
      <c r="B12" s="4" t="s">
        <v>204</v>
      </c>
      <c r="C12" s="4" t="s">
        <v>33</v>
      </c>
      <c r="D12" s="4">
        <v>0</v>
      </c>
      <c r="E12" s="4">
        <v>0</v>
      </c>
      <c r="F12" s="4">
        <v>0</v>
      </c>
      <c r="G12" s="4">
        <v>0</v>
      </c>
    </row>
    <row r="13" spans="1:11" x14ac:dyDescent="0.25">
      <c r="A13" s="4" t="s">
        <v>205</v>
      </c>
      <c r="B13" s="4" t="s">
        <v>206</v>
      </c>
      <c r="C13" s="4" t="s">
        <v>33</v>
      </c>
      <c r="D13" s="4">
        <v>112</v>
      </c>
      <c r="E13" s="4">
        <v>112</v>
      </c>
      <c r="F13" s="4">
        <v>0</v>
      </c>
      <c r="G13" s="4">
        <v>112.302795</v>
      </c>
    </row>
    <row r="14" spans="1:11" x14ac:dyDescent="0.25">
      <c r="A14" s="4" t="s">
        <v>207</v>
      </c>
      <c r="B14" s="4" t="s">
        <v>208</v>
      </c>
      <c r="C14" s="4" t="s">
        <v>33</v>
      </c>
      <c r="D14" s="4">
        <v>61</v>
      </c>
      <c r="E14" s="4">
        <v>553.92999999999995</v>
      </c>
      <c r="F14" s="4">
        <v>0</v>
      </c>
      <c r="G14" s="4">
        <v>52.12</v>
      </c>
    </row>
    <row r="15" spans="1:11" x14ac:dyDescent="0.25">
      <c r="A15" s="4" t="s">
        <v>209</v>
      </c>
      <c r="B15" s="4" t="s">
        <v>210</v>
      </c>
      <c r="C15" s="4" t="s">
        <v>33</v>
      </c>
      <c r="D15" s="4">
        <v>378</v>
      </c>
      <c r="E15" s="4">
        <v>96.45</v>
      </c>
      <c r="F15" s="4">
        <v>0</v>
      </c>
      <c r="G15" s="4">
        <v>511.48399999999998</v>
      </c>
    </row>
    <row r="16" spans="1:11" x14ac:dyDescent="0.25">
      <c r="A16" s="4" t="s">
        <v>211</v>
      </c>
      <c r="B16" s="4" t="s">
        <v>212</v>
      </c>
      <c r="C16" s="4" t="s">
        <v>33</v>
      </c>
      <c r="D16" s="4">
        <v>1294</v>
      </c>
      <c r="E16" s="4">
        <v>1643.41</v>
      </c>
      <c r="F16" s="4">
        <v>0</v>
      </c>
      <c r="G16" s="4">
        <v>1964.0260800000001</v>
      </c>
    </row>
    <row r="17" spans="1:7" x14ac:dyDescent="0.25">
      <c r="A17" s="4" t="s">
        <v>213</v>
      </c>
      <c r="B17" s="4" t="s">
        <v>214</v>
      </c>
      <c r="C17" s="4" t="s">
        <v>33</v>
      </c>
      <c r="D17" s="4">
        <v>92</v>
      </c>
      <c r="E17" s="4">
        <v>26.41</v>
      </c>
      <c r="F17" s="4">
        <v>0</v>
      </c>
      <c r="G17" s="4">
        <v>112.52647999999999</v>
      </c>
    </row>
    <row r="18" spans="1:7" x14ac:dyDescent="0.25">
      <c r="A18" s="4" t="s">
        <v>215</v>
      </c>
      <c r="B18" s="4" t="s">
        <v>216</v>
      </c>
      <c r="C18" s="4" t="s">
        <v>33</v>
      </c>
      <c r="D18" s="4">
        <v>845</v>
      </c>
      <c r="E18" s="4">
        <v>1356</v>
      </c>
      <c r="F18" s="4">
        <v>0</v>
      </c>
      <c r="G18" s="4">
        <v>1781.886</v>
      </c>
    </row>
    <row r="19" spans="1:7" x14ac:dyDescent="0.25">
      <c r="A19" s="4" t="s">
        <v>217</v>
      </c>
      <c r="B19" s="4" t="s">
        <v>218</v>
      </c>
      <c r="C19" s="4" t="s">
        <v>33</v>
      </c>
      <c r="D19" s="4">
        <v>357</v>
      </c>
      <c r="E19" s="4">
        <v>261</v>
      </c>
      <c r="F19" s="4">
        <v>0</v>
      </c>
      <c r="G19" s="4">
        <v>69.613599999999991</v>
      </c>
    </row>
    <row r="20" spans="1:7" x14ac:dyDescent="0.25">
      <c r="A20" s="4" t="s">
        <v>219</v>
      </c>
      <c r="B20" s="4" t="s">
        <v>220</v>
      </c>
      <c r="C20" s="4" t="s">
        <v>33</v>
      </c>
      <c r="D20" s="4">
        <v>194.81480000000002</v>
      </c>
      <c r="E20" s="4">
        <v>518.01</v>
      </c>
      <c r="F20" s="4">
        <v>0</v>
      </c>
      <c r="G20" s="4">
        <v>2632.4168606394619</v>
      </c>
    </row>
    <row r="21" spans="1:7" x14ac:dyDescent="0.25">
      <c r="A21" s="4" t="s">
        <v>221</v>
      </c>
      <c r="B21" s="4" t="s">
        <v>222</v>
      </c>
      <c r="C21" s="4" t="s">
        <v>33</v>
      </c>
      <c r="D21" s="4">
        <v>152.34</v>
      </c>
      <c r="E21" s="4">
        <v>367.79</v>
      </c>
      <c r="F21" s="4">
        <v>0</v>
      </c>
      <c r="G21" s="4">
        <v>1874.4494249552934</v>
      </c>
    </row>
    <row r="22" spans="1:7" x14ac:dyDescent="0.25">
      <c r="A22" s="4" t="s">
        <v>223</v>
      </c>
      <c r="B22" s="4" t="s">
        <v>214</v>
      </c>
      <c r="C22" s="4" t="s">
        <v>33</v>
      </c>
      <c r="D22" s="4">
        <v>33.514800000000001</v>
      </c>
      <c r="E22" s="4">
        <v>81.93</v>
      </c>
      <c r="F22" s="4">
        <v>0</v>
      </c>
      <c r="G22" s="4">
        <v>412.37887349016455</v>
      </c>
    </row>
    <row r="23" spans="1:7" x14ac:dyDescent="0.25">
      <c r="A23" s="4" t="s">
        <v>224</v>
      </c>
      <c r="B23" s="4" t="s">
        <v>225</v>
      </c>
      <c r="C23" s="4" t="s">
        <v>33</v>
      </c>
      <c r="D23" s="4">
        <v>8.9600000000000009</v>
      </c>
      <c r="E23" s="4">
        <v>68.290000000000006</v>
      </c>
      <c r="F23" s="4">
        <v>0</v>
      </c>
      <c r="G23" s="4">
        <v>345.588562194004</v>
      </c>
    </row>
    <row r="24" spans="1:7" x14ac:dyDescent="0.25">
      <c r="A24" s="4" t="s">
        <v>197</v>
      </c>
      <c r="B24" s="4" t="s">
        <v>226</v>
      </c>
      <c r="C24" s="4" t="s">
        <v>33</v>
      </c>
      <c r="D24" s="4">
        <v>165.23</v>
      </c>
      <c r="E24" s="4">
        <v>501.61</v>
      </c>
      <c r="F24" s="4">
        <v>0</v>
      </c>
      <c r="G24" s="4">
        <v>1273.9068503693518</v>
      </c>
    </row>
    <row r="25" spans="1:7" x14ac:dyDescent="0.25">
      <c r="A25" s="4" t="s">
        <v>227</v>
      </c>
      <c r="B25" s="4" t="s">
        <v>222</v>
      </c>
      <c r="C25" s="4" t="s">
        <v>33</v>
      </c>
      <c r="D25" s="4">
        <v>103.27</v>
      </c>
      <c r="E25" s="4">
        <v>317.87</v>
      </c>
      <c r="F25" s="4">
        <v>0</v>
      </c>
      <c r="G25" s="4">
        <v>879.13823441684406</v>
      </c>
    </row>
    <row r="26" spans="1:7" x14ac:dyDescent="0.25">
      <c r="A26" s="4" t="s">
        <v>228</v>
      </c>
      <c r="B26" s="4" t="s">
        <v>214</v>
      </c>
      <c r="C26" s="4" t="s">
        <v>33</v>
      </c>
      <c r="D26" s="4">
        <v>22.72</v>
      </c>
      <c r="E26" s="4">
        <v>67.8</v>
      </c>
      <c r="F26" s="4">
        <v>0</v>
      </c>
      <c r="G26" s="4">
        <v>193.41041157170568</v>
      </c>
    </row>
    <row r="27" spans="1:7" x14ac:dyDescent="0.25">
      <c r="A27" s="4" t="s">
        <v>229</v>
      </c>
      <c r="B27" s="4" t="s">
        <v>225</v>
      </c>
      <c r="C27" s="4" t="s">
        <v>33</v>
      </c>
      <c r="D27" s="4">
        <v>39.24</v>
      </c>
      <c r="E27" s="4">
        <v>115.94</v>
      </c>
      <c r="F27" s="4">
        <v>0</v>
      </c>
      <c r="G27" s="4">
        <v>201.35820438080205</v>
      </c>
    </row>
    <row r="28" spans="1:7" x14ac:dyDescent="0.25">
      <c r="A28" s="4" t="s">
        <v>15</v>
      </c>
      <c r="B28" s="4" t="s">
        <v>230</v>
      </c>
      <c r="C28" s="4" t="s">
        <v>33</v>
      </c>
      <c r="D28" s="4">
        <v>0</v>
      </c>
      <c r="E28" s="4">
        <v>0</v>
      </c>
      <c r="F28" s="4">
        <v>0</v>
      </c>
      <c r="G28" s="4">
        <v>0</v>
      </c>
    </row>
    <row r="29" spans="1:7" x14ac:dyDescent="0.25">
      <c r="A29" s="4" t="s">
        <v>231</v>
      </c>
      <c r="B29" s="4" t="s">
        <v>222</v>
      </c>
      <c r="C29" s="4" t="s">
        <v>33</v>
      </c>
      <c r="D29" s="4">
        <v>0</v>
      </c>
      <c r="E29" s="4">
        <v>0</v>
      </c>
      <c r="F29" s="4">
        <v>0</v>
      </c>
      <c r="G29" s="4">
        <v>0</v>
      </c>
    </row>
    <row r="30" spans="1:7" x14ac:dyDescent="0.25">
      <c r="A30" s="4" t="s">
        <v>232</v>
      </c>
      <c r="B30" s="4" t="s">
        <v>214</v>
      </c>
      <c r="C30" s="4" t="s">
        <v>33</v>
      </c>
      <c r="D30" s="4">
        <v>0</v>
      </c>
      <c r="E30" s="4">
        <v>0</v>
      </c>
      <c r="F30" s="4">
        <v>0</v>
      </c>
      <c r="G30" s="4">
        <v>0</v>
      </c>
    </row>
    <row r="31" spans="1:7" x14ac:dyDescent="0.25">
      <c r="A31" s="4" t="s">
        <v>233</v>
      </c>
      <c r="B31" s="4" t="s">
        <v>234</v>
      </c>
      <c r="C31" s="4" t="s">
        <v>33</v>
      </c>
      <c r="D31" s="4">
        <v>0</v>
      </c>
      <c r="E31" s="4">
        <v>0</v>
      </c>
      <c r="F31" s="4">
        <v>0</v>
      </c>
      <c r="G31" s="4">
        <v>0</v>
      </c>
    </row>
    <row r="32" spans="1:7" x14ac:dyDescent="0.25">
      <c r="A32" s="4" t="s">
        <v>16</v>
      </c>
      <c r="B32" s="4" t="s">
        <v>235</v>
      </c>
      <c r="C32" s="4" t="s">
        <v>33</v>
      </c>
      <c r="D32" s="4">
        <v>0</v>
      </c>
      <c r="E32" s="4">
        <v>0</v>
      </c>
      <c r="F32" s="4">
        <v>0</v>
      </c>
      <c r="G32" s="4">
        <v>0</v>
      </c>
    </row>
    <row r="33" spans="1:7" x14ac:dyDescent="0.25">
      <c r="A33" s="4" t="s">
        <v>17</v>
      </c>
      <c r="B33" s="4" t="s">
        <v>236</v>
      </c>
      <c r="C33" s="4" t="s">
        <v>33</v>
      </c>
      <c r="D33" s="4">
        <v>0</v>
      </c>
      <c r="E33" s="4">
        <v>0</v>
      </c>
      <c r="F33" s="4">
        <v>0</v>
      </c>
      <c r="G33" s="4">
        <v>0</v>
      </c>
    </row>
    <row r="34" spans="1:7" x14ac:dyDescent="0.25">
      <c r="A34" s="4" t="s">
        <v>18</v>
      </c>
      <c r="B34" s="4" t="s">
        <v>237</v>
      </c>
      <c r="C34" s="4" t="s">
        <v>33</v>
      </c>
      <c r="D34" s="4">
        <v>3163.6448</v>
      </c>
      <c r="E34" s="4">
        <v>6231.9699999999993</v>
      </c>
      <c r="F34" s="4">
        <v>0</v>
      </c>
      <c r="G34" s="4">
        <v>9306.3370545686012</v>
      </c>
    </row>
    <row r="35" spans="1:7" x14ac:dyDescent="0.25">
      <c r="A35" s="4" t="s">
        <v>19</v>
      </c>
      <c r="B35" s="4" t="s">
        <v>238</v>
      </c>
      <c r="C35" s="4" t="s">
        <v>33</v>
      </c>
      <c r="D35" s="4">
        <v>0</v>
      </c>
      <c r="E35" s="4">
        <v>0</v>
      </c>
      <c r="F35" s="4">
        <v>0</v>
      </c>
      <c r="G35" s="4">
        <v>0</v>
      </c>
    </row>
    <row r="36" spans="1:7" x14ac:dyDescent="0.25">
      <c r="A36" s="4" t="s">
        <v>239</v>
      </c>
      <c r="B36" s="4" t="s">
        <v>240</v>
      </c>
      <c r="C36" s="4" t="s">
        <v>241</v>
      </c>
      <c r="D36" s="4"/>
      <c r="E36" s="4" t="s">
        <v>34</v>
      </c>
      <c r="F36" s="4">
        <v>0</v>
      </c>
      <c r="G36" s="4">
        <v>0</v>
      </c>
    </row>
    <row r="37" spans="1:7" x14ac:dyDescent="0.25">
      <c r="A37" s="4" t="s">
        <v>242</v>
      </c>
      <c r="B37" s="4" t="s">
        <v>243</v>
      </c>
      <c r="C37" s="4" t="s">
        <v>33</v>
      </c>
      <c r="D37" s="4"/>
      <c r="E37" s="4" t="s">
        <v>34</v>
      </c>
      <c r="F37" s="4">
        <v>0</v>
      </c>
      <c r="G37" s="4">
        <v>0</v>
      </c>
    </row>
    <row r="38" spans="1:7" x14ac:dyDescent="0.25">
      <c r="A38" s="4" t="s">
        <v>244</v>
      </c>
      <c r="B38" s="4" t="s">
        <v>245</v>
      </c>
      <c r="C38" s="4" t="s">
        <v>33</v>
      </c>
      <c r="D38" s="4"/>
      <c r="E38" s="4" t="s">
        <v>34</v>
      </c>
      <c r="F38" s="4">
        <v>0</v>
      </c>
      <c r="G38" s="4">
        <v>0</v>
      </c>
    </row>
    <row r="39" spans="1:7" x14ac:dyDescent="0.25">
      <c r="A39" s="4" t="s">
        <v>246</v>
      </c>
      <c r="B39" s="4" t="s">
        <v>247</v>
      </c>
      <c r="C39" s="4" t="s">
        <v>33</v>
      </c>
      <c r="D39" s="4"/>
      <c r="E39" s="4" t="s">
        <v>34</v>
      </c>
      <c r="F39" s="4">
        <v>0</v>
      </c>
      <c r="G39" s="4"/>
    </row>
    <row r="40" spans="1:7" x14ac:dyDescent="0.25">
      <c r="A40" s="4" t="s">
        <v>248</v>
      </c>
      <c r="B40" s="4" t="s">
        <v>249</v>
      </c>
      <c r="C40" s="4" t="s">
        <v>33</v>
      </c>
      <c r="D40" s="4"/>
      <c r="E40" s="4" t="s">
        <v>34</v>
      </c>
      <c r="F40" s="4">
        <v>0</v>
      </c>
      <c r="G40" s="4"/>
    </row>
    <row r="41" spans="1:7" x14ac:dyDescent="0.25">
      <c r="A41" s="4" t="s">
        <v>20</v>
      </c>
      <c r="B41" s="4" t="s">
        <v>250</v>
      </c>
      <c r="C41" s="4" t="s">
        <v>33</v>
      </c>
      <c r="D41" s="4">
        <v>1547</v>
      </c>
      <c r="E41" s="4">
        <v>6231.9699999999993</v>
      </c>
      <c r="F41" s="4">
        <v>0</v>
      </c>
      <c r="G41" s="4">
        <v>9306.3370545686012</v>
      </c>
    </row>
    <row r="42" spans="1:7" x14ac:dyDescent="0.25">
      <c r="A42" s="4" t="s">
        <v>251</v>
      </c>
      <c r="B42" s="4" t="s">
        <v>252</v>
      </c>
      <c r="C42" s="4" t="s">
        <v>121</v>
      </c>
      <c r="D42" s="4">
        <v>27.34</v>
      </c>
      <c r="E42" s="4">
        <v>152.24434455464893</v>
      </c>
      <c r="F42" s="4">
        <v>0</v>
      </c>
      <c r="G42" s="4">
        <v>221.28821060202378</v>
      </c>
    </row>
    <row r="43" spans="1:7" x14ac:dyDescent="0.25">
      <c r="A43" s="4" t="s">
        <v>22</v>
      </c>
      <c r="B43" s="4" t="s">
        <v>253</v>
      </c>
      <c r="C43" s="4" t="s">
        <v>93</v>
      </c>
      <c r="D43" s="4">
        <v>59623</v>
      </c>
      <c r="E43" s="4">
        <v>0</v>
      </c>
      <c r="F43" s="4">
        <v>0</v>
      </c>
      <c r="G43" s="4">
        <v>49376.493375104954</v>
      </c>
    </row>
    <row r="44" spans="1:7" x14ac:dyDescent="0.25">
      <c r="A44" s="4" t="s">
        <v>254</v>
      </c>
      <c r="B44" s="4" t="s">
        <v>255</v>
      </c>
      <c r="C44" s="4" t="s">
        <v>93</v>
      </c>
      <c r="D44" s="4">
        <v>59623</v>
      </c>
      <c r="E44" s="4"/>
      <c r="F44" s="4">
        <v>0</v>
      </c>
      <c r="G44" s="4">
        <v>49376.493375104954</v>
      </c>
    </row>
    <row r="45" spans="1:7" x14ac:dyDescent="0.25">
      <c r="A45" s="4" t="s">
        <v>256</v>
      </c>
      <c r="B45" s="4" t="s">
        <v>257</v>
      </c>
      <c r="C45" s="4" t="s">
        <v>93</v>
      </c>
      <c r="D45" s="4">
        <v>0</v>
      </c>
      <c r="E45" s="4">
        <v>0</v>
      </c>
      <c r="F45" s="4">
        <v>0</v>
      </c>
      <c r="G45" s="4">
        <v>0</v>
      </c>
    </row>
    <row r="46" spans="1:7" x14ac:dyDescent="0.25">
      <c r="A46" s="4" t="s">
        <v>258</v>
      </c>
      <c r="B46" s="4" t="s">
        <v>259</v>
      </c>
      <c r="C46" s="4" t="s">
        <v>93</v>
      </c>
      <c r="D46" s="4">
        <v>6872</v>
      </c>
      <c r="E46" s="4">
        <v>0</v>
      </c>
      <c r="F46" s="4">
        <v>0</v>
      </c>
      <c r="G46" s="4">
        <v>6396</v>
      </c>
    </row>
    <row r="47" spans="1:7" x14ac:dyDescent="0.25">
      <c r="A47" s="4" t="s">
        <v>260</v>
      </c>
      <c r="B47" s="4" t="s">
        <v>255</v>
      </c>
      <c r="C47" s="4" t="s">
        <v>93</v>
      </c>
      <c r="D47" s="4">
        <v>6872</v>
      </c>
      <c r="E47" s="4">
        <v>0</v>
      </c>
      <c r="F47" s="4">
        <v>0</v>
      </c>
      <c r="G47" s="4">
        <v>6396</v>
      </c>
    </row>
    <row r="48" spans="1:7" x14ac:dyDescent="0.25">
      <c r="A48" s="4" t="s">
        <v>261</v>
      </c>
      <c r="B48" s="4" t="s">
        <v>262</v>
      </c>
      <c r="C48" s="4" t="s">
        <v>93</v>
      </c>
      <c r="D48" s="4">
        <v>0</v>
      </c>
      <c r="E48" s="4">
        <v>0</v>
      </c>
      <c r="F48" s="4">
        <v>0</v>
      </c>
      <c r="G48" s="4">
        <v>0</v>
      </c>
    </row>
    <row r="49" spans="1:7" x14ac:dyDescent="0.25">
      <c r="A49" s="4" t="s">
        <v>24</v>
      </c>
      <c r="B49" s="4" t="s">
        <v>263</v>
      </c>
      <c r="C49" s="4" t="s">
        <v>93</v>
      </c>
      <c r="D49" s="4">
        <v>52751</v>
      </c>
      <c r="E49" s="4"/>
      <c r="F49" s="4">
        <v>0</v>
      </c>
      <c r="G49" s="4">
        <v>42980.493375104954</v>
      </c>
    </row>
    <row r="50" spans="1:7" x14ac:dyDescent="0.25">
      <c r="A50" s="4" t="s">
        <v>264</v>
      </c>
      <c r="B50" s="4" t="s">
        <v>265</v>
      </c>
      <c r="C50" s="4" t="s">
        <v>93</v>
      </c>
      <c r="D50" s="4">
        <v>1242</v>
      </c>
      <c r="E50" s="4">
        <v>0</v>
      </c>
      <c r="F50" s="4">
        <v>0</v>
      </c>
      <c r="G50" s="4">
        <v>925.21610005118282</v>
      </c>
    </row>
    <row r="51" spans="1:7" x14ac:dyDescent="0.25">
      <c r="A51" s="4" t="s">
        <v>266</v>
      </c>
      <c r="B51" s="4" t="s">
        <v>267</v>
      </c>
      <c r="C51" s="4" t="s">
        <v>93</v>
      </c>
      <c r="D51" s="4">
        <v>0</v>
      </c>
      <c r="E51" s="4">
        <v>0</v>
      </c>
      <c r="F51" s="4">
        <v>0</v>
      </c>
      <c r="G51" s="4">
        <v>0</v>
      </c>
    </row>
    <row r="52" spans="1:7" x14ac:dyDescent="0.25">
      <c r="A52" s="4" t="s">
        <v>268</v>
      </c>
      <c r="B52" s="4" t="s">
        <v>269</v>
      </c>
      <c r="C52" s="4" t="s">
        <v>93</v>
      </c>
      <c r="D52" s="4">
        <v>46509</v>
      </c>
      <c r="E52" s="4">
        <v>40934</v>
      </c>
      <c r="F52" s="4">
        <v>42055.277275053762</v>
      </c>
      <c r="G52" s="4">
        <v>42055.277275053762</v>
      </c>
    </row>
    <row r="53" spans="1:7" x14ac:dyDescent="0.25">
      <c r="A53" s="4" t="s">
        <v>270</v>
      </c>
      <c r="B53" s="4" t="s">
        <v>271</v>
      </c>
      <c r="C53" s="4" t="s">
        <v>93</v>
      </c>
      <c r="D53" s="4">
        <v>39540</v>
      </c>
      <c r="E53" s="4">
        <v>33371</v>
      </c>
      <c r="F53" s="4">
        <v>34547</v>
      </c>
      <c r="G53" s="4">
        <v>34547</v>
      </c>
    </row>
    <row r="54" spans="1:7" x14ac:dyDescent="0.25">
      <c r="A54" s="4" t="s">
        <v>272</v>
      </c>
      <c r="B54" s="4" t="s">
        <v>273</v>
      </c>
      <c r="C54" s="4" t="s">
        <v>93</v>
      </c>
      <c r="D54" s="4">
        <v>6528</v>
      </c>
      <c r="E54" s="4">
        <v>7003</v>
      </c>
      <c r="F54" s="4">
        <v>7003</v>
      </c>
      <c r="G54" s="4">
        <v>7003</v>
      </c>
    </row>
    <row r="55" spans="1:7" x14ac:dyDescent="0.25">
      <c r="A55" s="4" t="s">
        <v>274</v>
      </c>
      <c r="B55" s="4" t="s">
        <v>275</v>
      </c>
      <c r="C55" s="4" t="s">
        <v>93</v>
      </c>
      <c r="D55" s="4">
        <v>441</v>
      </c>
      <c r="E55" s="4">
        <v>560</v>
      </c>
      <c r="F55" s="4">
        <v>505.27727505376345</v>
      </c>
      <c r="G55" s="4">
        <v>505.27727505376345</v>
      </c>
    </row>
    <row r="56" spans="1:7" x14ac:dyDescent="0.25">
      <c r="A56" s="4" t="s">
        <v>25</v>
      </c>
      <c r="B56" s="4" t="s">
        <v>276</v>
      </c>
      <c r="C56" s="4" t="s">
        <v>93</v>
      </c>
      <c r="D56" s="4">
        <v>0</v>
      </c>
      <c r="E56" s="4">
        <v>0</v>
      </c>
      <c r="F56" s="4">
        <v>0</v>
      </c>
      <c r="G56" s="4">
        <v>0</v>
      </c>
    </row>
    <row r="57" spans="1:7" x14ac:dyDescent="0.25">
      <c r="A57" s="4" t="s">
        <v>26</v>
      </c>
      <c r="B57" s="4" t="s">
        <v>277</v>
      </c>
      <c r="C57" s="4" t="s">
        <v>121</v>
      </c>
      <c r="D57" s="4">
        <v>0</v>
      </c>
      <c r="E57" s="4">
        <v>0</v>
      </c>
      <c r="F57" s="4">
        <v>0</v>
      </c>
      <c r="G57" s="4">
        <v>0</v>
      </c>
    </row>
    <row r="59" spans="1:7" x14ac:dyDescent="0.25">
      <c r="A59" t="s">
        <v>131</v>
      </c>
    </row>
  </sheetData>
  <mergeCells count="2">
    <mergeCell ref="D6:G6"/>
    <mergeCell ref="A4:G4"/>
  </mergeCells>
  <pageMargins left="0.7" right="0.7" top="0.75" bottom="0.75" header="0.3" footer="0.3"/>
  <pageSetup paperSize="9" scale="4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48"/>
  <sheetViews>
    <sheetView workbookViewId="0">
      <selection activeCell="M1" sqref="M1:O1"/>
    </sheetView>
  </sheetViews>
  <sheetFormatPr defaultRowHeight="15" x14ac:dyDescent="0.25"/>
  <cols>
    <col min="2" max="2" width="74.85546875" customWidth="1"/>
    <col min="3" max="3" width="16.42578125" hidden="1" customWidth="1"/>
    <col min="4" max="4" width="16" hidden="1" customWidth="1"/>
    <col min="5" max="5" width="19.42578125" hidden="1" customWidth="1"/>
    <col min="6" max="6" width="20.85546875" hidden="1" customWidth="1"/>
    <col min="7" max="7" width="2.5703125" hidden="1" customWidth="1"/>
    <col min="8" max="8" width="9.140625" hidden="1" customWidth="1"/>
    <col min="9" max="9" width="17.5703125" customWidth="1"/>
    <col min="10" max="10" width="12.85546875" customWidth="1"/>
    <col min="11" max="11" width="6" hidden="1" customWidth="1"/>
    <col min="12" max="12" width="0.85546875" hidden="1" customWidth="1"/>
    <col min="13" max="13" width="19" customWidth="1"/>
    <col min="14" max="14" width="12" customWidth="1"/>
  </cols>
  <sheetData>
    <row r="1" spans="1:15" s="21" customFormat="1" ht="72" customHeight="1" x14ac:dyDescent="0.25">
      <c r="F1" s="69" t="s">
        <v>348</v>
      </c>
      <c r="G1" s="69"/>
      <c r="H1" s="69"/>
      <c r="M1" s="69" t="s">
        <v>371</v>
      </c>
      <c r="N1" s="69"/>
      <c r="O1" s="69"/>
    </row>
    <row r="2" spans="1:15" ht="51" customHeight="1" x14ac:dyDescent="0.25">
      <c r="A2" s="68" t="s">
        <v>353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</row>
    <row r="3" spans="1:15" ht="37.5" customHeight="1" x14ac:dyDescent="0.3">
      <c r="A3" s="75" t="s">
        <v>355</v>
      </c>
      <c r="B3" s="78" t="s">
        <v>133</v>
      </c>
      <c r="C3" s="77" t="s">
        <v>278</v>
      </c>
      <c r="D3" s="77"/>
      <c r="E3" s="77" t="s">
        <v>349</v>
      </c>
      <c r="F3" s="77"/>
      <c r="G3" s="25"/>
      <c r="H3" s="25"/>
      <c r="I3" s="77" t="s">
        <v>359</v>
      </c>
      <c r="J3" s="77"/>
      <c r="K3" s="31"/>
      <c r="L3" s="31"/>
      <c r="M3" s="72" t="s">
        <v>360</v>
      </c>
      <c r="N3" s="73"/>
    </row>
    <row r="4" spans="1:15" ht="18" customHeight="1" x14ac:dyDescent="0.25">
      <c r="A4" s="76"/>
      <c r="B4" s="78"/>
      <c r="C4" s="31" t="s">
        <v>136</v>
      </c>
      <c r="D4" s="31" t="s">
        <v>135</v>
      </c>
      <c r="E4" s="31" t="s">
        <v>136</v>
      </c>
      <c r="F4" s="31" t="s">
        <v>135</v>
      </c>
      <c r="G4" s="31"/>
      <c r="H4" s="31"/>
      <c r="I4" s="31" t="s">
        <v>136</v>
      </c>
      <c r="J4" s="31" t="s">
        <v>135</v>
      </c>
      <c r="K4" s="31"/>
      <c r="L4" s="31"/>
      <c r="M4" s="31" t="s">
        <v>136</v>
      </c>
      <c r="N4" s="31" t="s">
        <v>135</v>
      </c>
    </row>
    <row r="5" spans="1:15" ht="18.75" x14ac:dyDescent="0.3">
      <c r="A5" s="25">
        <v>1</v>
      </c>
      <c r="B5" s="25">
        <v>2</v>
      </c>
      <c r="C5" s="25">
        <v>3</v>
      </c>
      <c r="D5" s="25">
        <v>4</v>
      </c>
      <c r="E5" s="25">
        <v>3</v>
      </c>
      <c r="F5" s="25">
        <v>4</v>
      </c>
      <c r="G5" s="25"/>
      <c r="H5" s="25"/>
      <c r="I5" s="25">
        <v>3</v>
      </c>
      <c r="J5" s="25">
        <v>4</v>
      </c>
      <c r="K5" s="25"/>
      <c r="L5" s="25"/>
      <c r="M5" s="25">
        <v>5</v>
      </c>
      <c r="N5" s="25">
        <v>6</v>
      </c>
    </row>
    <row r="6" spans="1:15" ht="18.75" x14ac:dyDescent="0.3">
      <c r="A6" s="54">
        <v>1</v>
      </c>
      <c r="B6" s="32" t="s">
        <v>137</v>
      </c>
      <c r="C6" s="22">
        <v>8032.4302041992487</v>
      </c>
      <c r="D6" s="45">
        <v>190.9969622044058</v>
      </c>
      <c r="E6" s="39">
        <f>E7+E15+E16+E19</f>
        <v>6598.3720536158726</v>
      </c>
      <c r="F6" s="39">
        <f>E6/E43*1000</f>
        <v>190.99696221425512</v>
      </c>
      <c r="G6" s="47">
        <v>7003</v>
      </c>
      <c r="H6" s="22">
        <v>1000</v>
      </c>
      <c r="I6" s="33">
        <v>1337.56</v>
      </c>
      <c r="J6" s="33">
        <v>190.9969622044058</v>
      </c>
      <c r="K6" s="33">
        <v>505.28</v>
      </c>
      <c r="L6" s="33">
        <v>1000</v>
      </c>
      <c r="M6" s="33">
        <v>96.50694506264216</v>
      </c>
      <c r="N6" s="33">
        <v>190.9969622044058</v>
      </c>
    </row>
    <row r="7" spans="1:15" ht="18.75" x14ac:dyDescent="0.3">
      <c r="A7" s="54" t="s">
        <v>36</v>
      </c>
      <c r="B7" s="32" t="s">
        <v>138</v>
      </c>
      <c r="C7" s="22">
        <v>2924.5032635597868</v>
      </c>
      <c r="D7" s="45">
        <v>69.539507359152182</v>
      </c>
      <c r="E7" s="39">
        <f>E9+E13+E14</f>
        <v>2402.3813607384482</v>
      </c>
      <c r="F7" s="39">
        <f>E7/E43*F47</f>
        <v>69.539507359204805</v>
      </c>
      <c r="G7" s="47">
        <v>7003</v>
      </c>
      <c r="H7" s="22">
        <v>1000</v>
      </c>
      <c r="I7" s="33">
        <v>486.98517003614273</v>
      </c>
      <c r="J7" s="33">
        <v>69.539507359152196</v>
      </c>
      <c r="K7" s="33">
        <v>505.28</v>
      </c>
      <c r="L7" s="33">
        <v>1000</v>
      </c>
      <c r="M7" s="33">
        <v>35.130000000000003</v>
      </c>
      <c r="N7" s="33">
        <v>69.539507359152182</v>
      </c>
    </row>
    <row r="8" spans="1:15" ht="19.5" customHeight="1" x14ac:dyDescent="0.3">
      <c r="A8" s="54" t="s">
        <v>39</v>
      </c>
      <c r="B8" s="32" t="s">
        <v>139</v>
      </c>
      <c r="C8" s="22">
        <v>0</v>
      </c>
      <c r="D8" s="45">
        <v>0</v>
      </c>
      <c r="E8" s="39">
        <v>0</v>
      </c>
      <c r="F8" s="39"/>
      <c r="G8" s="47">
        <v>7003</v>
      </c>
      <c r="H8" s="22">
        <v>1000</v>
      </c>
      <c r="I8" s="33">
        <v>0</v>
      </c>
      <c r="J8" s="33">
        <v>0</v>
      </c>
      <c r="K8" s="33">
        <v>505.28</v>
      </c>
      <c r="L8" s="33">
        <v>1000</v>
      </c>
      <c r="M8" s="33">
        <v>0</v>
      </c>
      <c r="N8" s="33">
        <v>0</v>
      </c>
    </row>
    <row r="9" spans="1:15" ht="18.75" x14ac:dyDescent="0.3">
      <c r="A9" s="54" t="s">
        <v>41</v>
      </c>
      <c r="B9" s="32" t="s">
        <v>140</v>
      </c>
      <c r="C9" s="22">
        <v>2760.0804685597868</v>
      </c>
      <c r="D9" s="45">
        <v>65.629824540403249</v>
      </c>
      <c r="E9" s="39">
        <v>2267.313548397311</v>
      </c>
      <c r="F9" s="39">
        <f>E9/E43*F47</f>
        <v>65.629824540403249</v>
      </c>
      <c r="G9" s="47">
        <v>7003</v>
      </c>
      <c r="H9" s="22">
        <v>1000</v>
      </c>
      <c r="I9" s="33">
        <v>459.60566125644397</v>
      </c>
      <c r="J9" s="33">
        <v>65.629824540403249</v>
      </c>
      <c r="K9" s="33">
        <v>505.28</v>
      </c>
      <c r="L9" s="33">
        <v>1000</v>
      </c>
      <c r="M9" s="33">
        <v>33.161437743774947</v>
      </c>
      <c r="N9" s="33">
        <v>65.629824540403234</v>
      </c>
    </row>
    <row r="10" spans="1:15" ht="37.5" hidden="1" x14ac:dyDescent="0.3">
      <c r="A10" s="54" t="s">
        <v>43</v>
      </c>
      <c r="B10" s="32" t="s">
        <v>141</v>
      </c>
      <c r="C10" s="22">
        <v>0</v>
      </c>
      <c r="D10" s="45">
        <v>0</v>
      </c>
      <c r="E10" s="39">
        <v>0</v>
      </c>
      <c r="F10" s="39"/>
      <c r="G10" s="47">
        <v>7003</v>
      </c>
      <c r="H10" s="22">
        <v>1000</v>
      </c>
      <c r="I10" s="33">
        <v>0</v>
      </c>
      <c r="J10" s="33">
        <v>0</v>
      </c>
      <c r="K10" s="33">
        <v>505.28</v>
      </c>
      <c r="L10" s="33">
        <v>1000</v>
      </c>
      <c r="M10" s="33">
        <v>0</v>
      </c>
      <c r="N10" s="33">
        <v>0</v>
      </c>
    </row>
    <row r="11" spans="1:15" ht="37.5" hidden="1" x14ac:dyDescent="0.3">
      <c r="A11" s="54" t="s">
        <v>142</v>
      </c>
      <c r="B11" s="32" t="s">
        <v>143</v>
      </c>
      <c r="C11" s="22"/>
      <c r="D11" s="45">
        <v>0</v>
      </c>
      <c r="E11" s="39">
        <v>0</v>
      </c>
      <c r="F11" s="39"/>
      <c r="G11" s="47">
        <v>7003</v>
      </c>
      <c r="H11" s="22">
        <v>1000</v>
      </c>
      <c r="I11" s="33">
        <v>0</v>
      </c>
      <c r="J11" s="33">
        <v>0</v>
      </c>
      <c r="K11" s="33">
        <v>505.28</v>
      </c>
      <c r="L11" s="33">
        <v>1000</v>
      </c>
      <c r="M11" s="33">
        <v>0</v>
      </c>
      <c r="N11" s="33">
        <v>0</v>
      </c>
    </row>
    <row r="12" spans="1:15" ht="18.75" hidden="1" x14ac:dyDescent="0.3">
      <c r="A12" s="54" t="s">
        <v>45</v>
      </c>
      <c r="B12" s="32" t="s">
        <v>144</v>
      </c>
      <c r="C12" s="22"/>
      <c r="D12" s="45">
        <v>0</v>
      </c>
      <c r="E12" s="39">
        <v>0</v>
      </c>
      <c r="F12" s="39"/>
      <c r="G12" s="47">
        <v>7003</v>
      </c>
      <c r="H12" s="22">
        <v>1000</v>
      </c>
      <c r="I12" s="33">
        <v>0</v>
      </c>
      <c r="J12" s="33">
        <v>0</v>
      </c>
      <c r="K12" s="33">
        <v>505.28</v>
      </c>
      <c r="L12" s="33">
        <v>1000</v>
      </c>
      <c r="M12" s="33">
        <v>0</v>
      </c>
      <c r="N12" s="33">
        <v>0</v>
      </c>
    </row>
    <row r="13" spans="1:15" ht="18.75" x14ac:dyDescent="0.3">
      <c r="A13" s="54" t="s">
        <v>350</v>
      </c>
      <c r="B13" s="32" t="s">
        <v>46</v>
      </c>
      <c r="C13" s="22">
        <v>112.302795</v>
      </c>
      <c r="D13" s="45">
        <v>2.6703615402534862</v>
      </c>
      <c r="E13" s="39">
        <v>92.252980131137178</v>
      </c>
      <c r="F13" s="39">
        <f>E13/E43*F47</f>
        <v>2.6703615402534862</v>
      </c>
      <c r="G13" s="47">
        <v>7003</v>
      </c>
      <c r="H13" s="22">
        <v>1000</v>
      </c>
      <c r="I13" s="33">
        <v>18.700541866395163</v>
      </c>
      <c r="J13" s="33">
        <v>2.6703615402534862</v>
      </c>
      <c r="K13" s="33">
        <v>505.28</v>
      </c>
      <c r="L13" s="33">
        <v>1000</v>
      </c>
      <c r="M13" s="33">
        <v>1.3492802790592813</v>
      </c>
      <c r="N13" s="33">
        <v>2.6703615402534862</v>
      </c>
    </row>
    <row r="14" spans="1:15" ht="18.75" x14ac:dyDescent="0.3">
      <c r="A14" s="54" t="s">
        <v>351</v>
      </c>
      <c r="B14" s="32" t="s">
        <v>145</v>
      </c>
      <c r="C14" s="22">
        <v>52.12</v>
      </c>
      <c r="D14" s="45">
        <v>1.2393212784954433</v>
      </c>
      <c r="E14" s="39">
        <v>42.814832209999999</v>
      </c>
      <c r="F14" s="39">
        <f>E14/E43*F47</f>
        <v>1.239321278548065</v>
      </c>
      <c r="G14" s="47">
        <v>7003</v>
      </c>
      <c r="H14" s="22">
        <v>1000</v>
      </c>
      <c r="I14" s="33">
        <v>8.67896691330359</v>
      </c>
      <c r="J14" s="33">
        <v>1.2393212784954433</v>
      </c>
      <c r="K14" s="33">
        <v>505.28</v>
      </c>
      <c r="L14" s="33">
        <v>1000</v>
      </c>
      <c r="M14" s="33">
        <v>0.62</v>
      </c>
      <c r="N14" s="33">
        <v>1.239321278495443</v>
      </c>
    </row>
    <row r="15" spans="1:15" ht="37.5" x14ac:dyDescent="0.3">
      <c r="A15" s="54" t="s">
        <v>49</v>
      </c>
      <c r="B15" s="32" t="s">
        <v>146</v>
      </c>
      <c r="C15" s="22">
        <v>624.01047999999992</v>
      </c>
      <c r="D15" s="45">
        <v>14.837863888491084</v>
      </c>
      <c r="E15" s="39">
        <v>512.60368375570147</v>
      </c>
      <c r="F15" s="39">
        <f>E15/E43*F47</f>
        <v>14.837863888491084</v>
      </c>
      <c r="G15" s="47">
        <v>7003</v>
      </c>
      <c r="H15" s="22">
        <v>1000</v>
      </c>
      <c r="I15" s="33">
        <v>103.90956081110306</v>
      </c>
      <c r="J15" s="33">
        <v>14.837863888491084</v>
      </c>
      <c r="K15" s="33">
        <v>505.28</v>
      </c>
      <c r="L15" s="33">
        <v>1000</v>
      </c>
      <c r="M15" s="33">
        <v>7.4972758655767748</v>
      </c>
      <c r="N15" s="33">
        <v>14.837863888491084</v>
      </c>
    </row>
    <row r="16" spans="1:15" ht="18.75" x14ac:dyDescent="0.3">
      <c r="A16" s="54" t="s">
        <v>51</v>
      </c>
      <c r="B16" s="32" t="s">
        <v>147</v>
      </c>
      <c r="C16" s="22">
        <v>1851.4995999999999</v>
      </c>
      <c r="D16" s="45">
        <v>44.025380878852687</v>
      </c>
      <c r="E16" s="39">
        <f>E17+E18</f>
        <v>1520.9448332217239</v>
      </c>
      <c r="F16" s="39">
        <f>E16/E43*F47</f>
        <v>44.025380878852687</v>
      </c>
      <c r="G16" s="47">
        <v>7003</v>
      </c>
      <c r="H16" s="22">
        <v>1000</v>
      </c>
      <c r="I16" s="33">
        <v>308.30974229460537</v>
      </c>
      <c r="J16" s="33">
        <v>44.025380878852687</v>
      </c>
      <c r="K16" s="33">
        <v>505.28</v>
      </c>
      <c r="L16" s="33">
        <v>1000</v>
      </c>
      <c r="M16" s="33">
        <v>22.245144450466682</v>
      </c>
      <c r="N16" s="33">
        <v>44.02538087885268</v>
      </c>
    </row>
    <row r="17" spans="1:14" ht="18.75" x14ac:dyDescent="0.3">
      <c r="A17" s="54" t="s">
        <v>53</v>
      </c>
      <c r="B17" s="32" t="s">
        <v>56</v>
      </c>
      <c r="C17" s="22">
        <v>1781.886</v>
      </c>
      <c r="D17" s="45">
        <v>42.370092779223562</v>
      </c>
      <c r="E17" s="39">
        <v>1463.7595952438362</v>
      </c>
      <c r="F17" s="39">
        <f>E17/E43*F47</f>
        <v>42.370092779223562</v>
      </c>
      <c r="G17" s="47">
        <v>7003</v>
      </c>
      <c r="H17" s="22">
        <v>1000</v>
      </c>
      <c r="I17" s="33">
        <v>296.71775973290261</v>
      </c>
      <c r="J17" s="33">
        <v>42.370092779223569</v>
      </c>
      <c r="K17" s="33">
        <v>505.28</v>
      </c>
      <c r="L17" s="33">
        <v>1000</v>
      </c>
      <c r="M17" s="33">
        <v>21.40876047948608</v>
      </c>
      <c r="N17" s="33">
        <v>42.370092779223562</v>
      </c>
    </row>
    <row r="18" spans="1:14" ht="18.75" x14ac:dyDescent="0.3">
      <c r="A18" s="54" t="s">
        <v>55</v>
      </c>
      <c r="B18" s="32" t="s">
        <v>368</v>
      </c>
      <c r="C18" s="22">
        <v>69.613599999999991</v>
      </c>
      <c r="D18" s="45">
        <v>1.6552880996291326</v>
      </c>
      <c r="E18" s="39">
        <v>57.185237977887645</v>
      </c>
      <c r="F18" s="39">
        <f>E18/E43*F47</f>
        <v>1.6552880996291326</v>
      </c>
      <c r="G18" s="47">
        <v>7003</v>
      </c>
      <c r="H18" s="22">
        <v>1000</v>
      </c>
      <c r="I18" s="33">
        <v>11.591982561702816</v>
      </c>
      <c r="J18" s="33">
        <v>1.6552880996291326</v>
      </c>
      <c r="K18" s="33">
        <v>505.28</v>
      </c>
      <c r="L18" s="33">
        <v>1000</v>
      </c>
      <c r="M18" s="33">
        <v>0.83638397098060802</v>
      </c>
      <c r="N18" s="33">
        <v>1.6552880996291324</v>
      </c>
    </row>
    <row r="19" spans="1:14" ht="18.75" x14ac:dyDescent="0.3">
      <c r="A19" s="54" t="s">
        <v>59</v>
      </c>
      <c r="B19" s="32" t="s">
        <v>148</v>
      </c>
      <c r="C19" s="22">
        <v>2632.4168606394624</v>
      </c>
      <c r="D19" s="45">
        <v>62.594210077909828</v>
      </c>
      <c r="E19" s="39">
        <f>E20+E21</f>
        <v>2162.4421758999997</v>
      </c>
      <c r="F19" s="39">
        <f>E19/E43*F47</f>
        <v>62.594210087706593</v>
      </c>
      <c r="G19" s="47">
        <v>7003</v>
      </c>
      <c r="H19" s="22">
        <v>1000</v>
      </c>
      <c r="I19" s="33">
        <v>438.34725317560253</v>
      </c>
      <c r="J19" s="33">
        <v>62.594210077909828</v>
      </c>
      <c r="K19" s="33">
        <v>505.28</v>
      </c>
      <c r="L19" s="33">
        <v>1000</v>
      </c>
      <c r="M19" s="33">
        <v>31.627431902309098</v>
      </c>
      <c r="N19" s="33">
        <v>62.593872510903061</v>
      </c>
    </row>
    <row r="20" spans="1:14" ht="26.25" customHeight="1" x14ac:dyDescent="0.3">
      <c r="A20" s="54" t="s">
        <v>61</v>
      </c>
      <c r="B20" s="32" t="s">
        <v>149</v>
      </c>
      <c r="C20" s="22">
        <v>2286.8282984454581</v>
      </c>
      <c r="D20" s="45">
        <v>54.376726218898405</v>
      </c>
      <c r="E20" s="39">
        <v>1878.5527609999999</v>
      </c>
      <c r="F20" s="39">
        <f>E20/E43*F47</f>
        <v>54.376726228037164</v>
      </c>
      <c r="G20" s="47">
        <v>7003</v>
      </c>
      <c r="H20" s="22">
        <v>1000</v>
      </c>
      <c r="I20" s="33">
        <v>380.80021371094551</v>
      </c>
      <c r="J20" s="33">
        <v>54.376726218898398</v>
      </c>
      <c r="K20" s="33">
        <v>505.28</v>
      </c>
      <c r="L20" s="33">
        <v>1000</v>
      </c>
      <c r="M20" s="33">
        <v>27.475472223884985</v>
      </c>
      <c r="N20" s="33">
        <v>54.376726218898405</v>
      </c>
    </row>
    <row r="21" spans="1:14" ht="18.75" x14ac:dyDescent="0.3">
      <c r="A21" s="54" t="s">
        <v>63</v>
      </c>
      <c r="B21" s="32" t="s">
        <v>65</v>
      </c>
      <c r="C21" s="22">
        <v>345.588562194004</v>
      </c>
      <c r="D21" s="45">
        <v>8.2174838590114181</v>
      </c>
      <c r="E21" s="39">
        <v>283.88941490000002</v>
      </c>
      <c r="F21" s="39">
        <f>E21/E43*F47</f>
        <v>8.2174838596694357</v>
      </c>
      <c r="G21" s="47">
        <v>7003</v>
      </c>
      <c r="H21" s="22">
        <v>1000</v>
      </c>
      <c r="I21" s="33">
        <v>57.547039464656962</v>
      </c>
      <c r="J21" s="33">
        <v>8.2100000000000009</v>
      </c>
      <c r="K21" s="33">
        <v>505.28</v>
      </c>
      <c r="L21" s="33">
        <v>1000</v>
      </c>
      <c r="M21" s="33">
        <v>4.1521302442812891</v>
      </c>
      <c r="N21" s="33">
        <v>8.2100000000000009</v>
      </c>
    </row>
    <row r="22" spans="1:14" ht="18.75" x14ac:dyDescent="0.3">
      <c r="A22" s="54" t="s">
        <v>150</v>
      </c>
      <c r="B22" s="32" t="s">
        <v>151</v>
      </c>
      <c r="C22" s="22">
        <v>1273.9068503693518</v>
      </c>
      <c r="D22" s="45">
        <v>30.291248397617974</v>
      </c>
      <c r="E22" s="39">
        <f>E23+E24</f>
        <v>1046.4717584</v>
      </c>
      <c r="F22" s="39">
        <f>E22/E43*F47</f>
        <v>30.291248397834835</v>
      </c>
      <c r="G22" s="47">
        <v>7003</v>
      </c>
      <c r="H22" s="22">
        <v>1000</v>
      </c>
      <c r="I22" s="33">
        <v>212.12961252851866</v>
      </c>
      <c r="J22" s="33">
        <v>30.291248397617974</v>
      </c>
      <c r="K22" s="33">
        <v>505.28</v>
      </c>
      <c r="L22" s="33">
        <v>1000</v>
      </c>
      <c r="M22" s="33">
        <v>15.3</v>
      </c>
      <c r="N22" s="33">
        <v>30.291248397617974</v>
      </c>
    </row>
    <row r="23" spans="1:14" ht="23.25" customHeight="1" x14ac:dyDescent="0.3">
      <c r="A23" s="54" t="s">
        <v>67</v>
      </c>
      <c r="B23" s="32" t="s">
        <v>149</v>
      </c>
      <c r="C23" s="22">
        <v>1072.5486459885497</v>
      </c>
      <c r="D23" s="45">
        <v>25.503306968439873</v>
      </c>
      <c r="E23" s="39">
        <v>881.06274580000002</v>
      </c>
      <c r="F23" s="39">
        <f>E23/E43*F47</f>
        <v>25.503306967319883</v>
      </c>
      <c r="G23" s="47">
        <v>7003</v>
      </c>
      <c r="H23" s="22">
        <v>1000</v>
      </c>
      <c r="I23" s="33">
        <v>178.59965869998442</v>
      </c>
      <c r="J23" s="33">
        <v>25.503306968439869</v>
      </c>
      <c r="K23" s="33">
        <v>505.28</v>
      </c>
      <c r="L23" s="33">
        <v>1000</v>
      </c>
      <c r="M23" s="33">
        <v>12.88</v>
      </c>
      <c r="N23" s="33">
        <v>25.503306968439873</v>
      </c>
    </row>
    <row r="24" spans="1:14" ht="18.75" x14ac:dyDescent="0.3">
      <c r="A24" s="54" t="s">
        <v>68</v>
      </c>
      <c r="B24" s="32" t="s">
        <v>65</v>
      </c>
      <c r="C24" s="22">
        <v>201.35820438080205</v>
      </c>
      <c r="D24" s="45">
        <v>4.7879414291780975</v>
      </c>
      <c r="E24" s="39">
        <v>165.40901260000001</v>
      </c>
      <c r="F24" s="39">
        <f>E24/E43*F47</f>
        <v>4.7879414305149517</v>
      </c>
      <c r="G24" s="47">
        <v>7003</v>
      </c>
      <c r="H24" s="22">
        <v>1000</v>
      </c>
      <c r="I24" s="33">
        <v>33.529953828534211</v>
      </c>
      <c r="J24" s="33">
        <v>4.7879414291780966</v>
      </c>
      <c r="K24" s="33">
        <v>505.28</v>
      </c>
      <c r="L24" s="33">
        <v>1000</v>
      </c>
      <c r="M24" s="33">
        <v>2.4192510453351086</v>
      </c>
      <c r="N24" s="33">
        <v>4.7879414291780975</v>
      </c>
    </row>
    <row r="25" spans="1:14" ht="18.75" x14ac:dyDescent="0.3">
      <c r="A25" s="54" t="s">
        <v>152</v>
      </c>
      <c r="B25" s="32" t="s">
        <v>153</v>
      </c>
      <c r="C25" s="22"/>
      <c r="D25" s="45">
        <v>0</v>
      </c>
      <c r="E25" s="39">
        <v>0</v>
      </c>
      <c r="F25" s="39"/>
      <c r="G25" s="47">
        <v>7003</v>
      </c>
      <c r="H25" s="22">
        <v>1000</v>
      </c>
      <c r="I25" s="33">
        <v>0</v>
      </c>
      <c r="J25" s="33">
        <v>0</v>
      </c>
      <c r="K25" s="33">
        <v>505.28</v>
      </c>
      <c r="L25" s="33">
        <v>1000</v>
      </c>
      <c r="M25" s="33">
        <v>0</v>
      </c>
      <c r="N25" s="33">
        <v>0</v>
      </c>
    </row>
    <row r="26" spans="1:14" ht="18" customHeight="1" x14ac:dyDescent="0.3">
      <c r="A26" s="54" t="s">
        <v>72</v>
      </c>
      <c r="B26" s="32" t="s">
        <v>149</v>
      </c>
      <c r="C26" s="22">
        <v>0</v>
      </c>
      <c r="D26" s="45">
        <v>0</v>
      </c>
      <c r="E26" s="39">
        <v>0</v>
      </c>
      <c r="F26" s="39"/>
      <c r="G26" s="47">
        <v>7003</v>
      </c>
      <c r="H26" s="22">
        <v>1000</v>
      </c>
      <c r="I26" s="33">
        <v>0</v>
      </c>
      <c r="J26" s="33">
        <v>0</v>
      </c>
      <c r="K26" s="33">
        <v>505.28</v>
      </c>
      <c r="L26" s="33">
        <v>1000</v>
      </c>
      <c r="M26" s="33">
        <v>0</v>
      </c>
      <c r="N26" s="33">
        <v>0</v>
      </c>
    </row>
    <row r="27" spans="1:14" ht="18.75" x14ac:dyDescent="0.3">
      <c r="A27" s="54" t="s">
        <v>73</v>
      </c>
      <c r="B27" s="32" t="s">
        <v>65</v>
      </c>
      <c r="C27" s="22">
        <v>0</v>
      </c>
      <c r="D27" s="45">
        <v>0</v>
      </c>
      <c r="E27" s="39">
        <v>0</v>
      </c>
      <c r="F27" s="39"/>
      <c r="G27" s="47">
        <v>7003</v>
      </c>
      <c r="H27" s="22">
        <v>1000</v>
      </c>
      <c r="I27" s="33">
        <v>0</v>
      </c>
      <c r="J27" s="33">
        <v>0</v>
      </c>
      <c r="K27" s="33">
        <v>505.28</v>
      </c>
      <c r="L27" s="33">
        <v>1000</v>
      </c>
      <c r="M27" s="33">
        <v>0</v>
      </c>
      <c r="N27" s="33">
        <v>0</v>
      </c>
    </row>
    <row r="28" spans="1:14" ht="18.75" x14ac:dyDescent="0.3">
      <c r="A28" s="54" t="s">
        <v>154</v>
      </c>
      <c r="B28" s="32" t="s">
        <v>155</v>
      </c>
      <c r="C28" s="22"/>
      <c r="D28" s="45">
        <v>0</v>
      </c>
      <c r="E28" s="39">
        <v>0</v>
      </c>
      <c r="F28" s="39"/>
      <c r="G28" s="47">
        <v>7003</v>
      </c>
      <c r="H28" s="22">
        <v>1000</v>
      </c>
      <c r="I28" s="33">
        <v>0</v>
      </c>
      <c r="J28" s="33">
        <v>0</v>
      </c>
      <c r="K28" s="33">
        <v>505.28</v>
      </c>
      <c r="L28" s="33">
        <v>1000</v>
      </c>
      <c r="M28" s="33">
        <v>0</v>
      </c>
      <c r="N28" s="33">
        <v>0</v>
      </c>
    </row>
    <row r="29" spans="1:14" ht="18.75" x14ac:dyDescent="0.3">
      <c r="A29" s="54" t="s">
        <v>156</v>
      </c>
      <c r="B29" s="32" t="s">
        <v>157</v>
      </c>
      <c r="C29" s="22">
        <v>9306.3370545686012</v>
      </c>
      <c r="D29" s="45">
        <v>221.28821060202378</v>
      </c>
      <c r="E29" s="39">
        <f>E6+E22</f>
        <v>7644.8438120158726</v>
      </c>
      <c r="F29" s="39">
        <f>E29/E43*F47</f>
        <v>221.28821061208998</v>
      </c>
      <c r="G29" s="47">
        <v>7003</v>
      </c>
      <c r="H29" s="22">
        <v>1000</v>
      </c>
      <c r="I29" s="33">
        <f>I6+I22</f>
        <v>1549.6896125285186</v>
      </c>
      <c r="J29" s="33">
        <v>221.28821060202378</v>
      </c>
      <c r="K29" s="33">
        <v>505.28</v>
      </c>
      <c r="L29" s="33">
        <v>1000</v>
      </c>
      <c r="M29" s="33">
        <v>111.81250705299057</v>
      </c>
      <c r="N29" s="33">
        <v>221.28821060202378</v>
      </c>
    </row>
    <row r="30" spans="1:14" ht="18.75" x14ac:dyDescent="0.3">
      <c r="A30" s="54" t="s">
        <v>158</v>
      </c>
      <c r="B30" s="32" t="s">
        <v>159</v>
      </c>
      <c r="C30" s="22"/>
      <c r="D30" s="45">
        <v>0</v>
      </c>
      <c r="E30" s="39">
        <v>0</v>
      </c>
      <c r="F30" s="39"/>
      <c r="G30" s="47">
        <v>7003</v>
      </c>
      <c r="H30" s="22">
        <v>1000</v>
      </c>
      <c r="I30" s="33">
        <v>0</v>
      </c>
      <c r="J30" s="33">
        <v>0</v>
      </c>
      <c r="K30" s="33">
        <v>505.28</v>
      </c>
      <c r="L30" s="33">
        <v>1000</v>
      </c>
      <c r="M30" s="33">
        <v>0</v>
      </c>
      <c r="N30" s="33">
        <v>0</v>
      </c>
    </row>
    <row r="31" spans="1:14" ht="18.75" x14ac:dyDescent="0.3">
      <c r="A31" s="54" t="s">
        <v>160</v>
      </c>
      <c r="B31" s="32" t="s">
        <v>161</v>
      </c>
      <c r="C31" s="22">
        <v>0</v>
      </c>
      <c r="D31" s="45">
        <v>0</v>
      </c>
      <c r="E31" s="39">
        <v>0</v>
      </c>
      <c r="F31" s="39"/>
      <c r="G31" s="47">
        <v>7003</v>
      </c>
      <c r="H31" s="22">
        <v>1000</v>
      </c>
      <c r="I31" s="33">
        <v>0</v>
      </c>
      <c r="J31" s="33">
        <v>0</v>
      </c>
      <c r="K31" s="33">
        <v>505.28</v>
      </c>
      <c r="L31" s="33">
        <v>1000</v>
      </c>
      <c r="M31" s="33">
        <v>0</v>
      </c>
      <c r="N31" s="33">
        <v>0</v>
      </c>
    </row>
    <row r="32" spans="1:14" ht="18.75" x14ac:dyDescent="0.3">
      <c r="A32" s="54" t="s">
        <v>79</v>
      </c>
      <c r="B32" s="32" t="s">
        <v>80</v>
      </c>
      <c r="C32" s="22">
        <v>0</v>
      </c>
      <c r="D32" s="45">
        <v>0</v>
      </c>
      <c r="E32" s="39">
        <v>0</v>
      </c>
      <c r="F32" s="39"/>
      <c r="G32" s="47">
        <v>7003</v>
      </c>
      <c r="H32" s="22">
        <v>1000</v>
      </c>
      <c r="I32" s="33">
        <v>0</v>
      </c>
      <c r="J32" s="33">
        <v>0</v>
      </c>
      <c r="K32" s="33">
        <v>505.28</v>
      </c>
      <c r="L32" s="33">
        <v>1000</v>
      </c>
      <c r="M32" s="33">
        <v>0</v>
      </c>
      <c r="N32" s="33">
        <v>0</v>
      </c>
    </row>
    <row r="33" spans="1:14" ht="18.75" x14ac:dyDescent="0.3">
      <c r="A33" s="54" t="s">
        <v>81</v>
      </c>
      <c r="B33" s="32" t="s">
        <v>162</v>
      </c>
      <c r="C33" s="22"/>
      <c r="D33" s="45">
        <v>0</v>
      </c>
      <c r="E33" s="39">
        <v>0</v>
      </c>
      <c r="F33" s="39"/>
      <c r="G33" s="47">
        <v>7003</v>
      </c>
      <c r="H33" s="22">
        <v>1000</v>
      </c>
      <c r="I33" s="33">
        <v>0</v>
      </c>
      <c r="J33" s="33">
        <v>0</v>
      </c>
      <c r="K33" s="33">
        <v>505.28</v>
      </c>
      <c r="L33" s="33">
        <v>1000</v>
      </c>
      <c r="M33" s="33">
        <v>0</v>
      </c>
      <c r="N33" s="33">
        <v>0</v>
      </c>
    </row>
    <row r="34" spans="1:14" ht="18.75" x14ac:dyDescent="0.3">
      <c r="A34" s="54" t="s">
        <v>83</v>
      </c>
      <c r="B34" s="32" t="s">
        <v>163</v>
      </c>
      <c r="C34" s="22">
        <v>0</v>
      </c>
      <c r="D34" s="45">
        <v>0</v>
      </c>
      <c r="E34" s="39">
        <v>0</v>
      </c>
      <c r="F34" s="39"/>
      <c r="G34" s="47">
        <v>7003</v>
      </c>
      <c r="H34" s="22">
        <v>1000</v>
      </c>
      <c r="I34" s="33">
        <v>0</v>
      </c>
      <c r="J34" s="33">
        <v>0</v>
      </c>
      <c r="K34" s="33">
        <v>505.28</v>
      </c>
      <c r="L34" s="33">
        <v>1000</v>
      </c>
      <c r="M34" s="33">
        <v>0</v>
      </c>
      <c r="N34" s="33">
        <v>0</v>
      </c>
    </row>
    <row r="35" spans="1:14" ht="18.75" x14ac:dyDescent="0.3">
      <c r="A35" s="54" t="s">
        <v>85</v>
      </c>
      <c r="B35" s="32" t="s">
        <v>352</v>
      </c>
      <c r="C35" s="22">
        <v>0</v>
      </c>
      <c r="D35" s="45">
        <v>0</v>
      </c>
      <c r="E35" s="39">
        <v>0</v>
      </c>
      <c r="F35" s="39"/>
      <c r="G35" s="47">
        <v>7003</v>
      </c>
      <c r="H35" s="22">
        <v>1000</v>
      </c>
      <c r="I35" s="33">
        <v>0</v>
      </c>
      <c r="J35" s="33">
        <v>0</v>
      </c>
      <c r="K35" s="33">
        <v>505.28</v>
      </c>
      <c r="L35" s="33">
        <v>1000</v>
      </c>
      <c r="M35" s="33">
        <v>0</v>
      </c>
      <c r="N35" s="33">
        <v>0</v>
      </c>
    </row>
    <row r="36" spans="1:14" ht="18.75" x14ac:dyDescent="0.3">
      <c r="A36" s="54" t="s">
        <v>164</v>
      </c>
      <c r="B36" s="32" t="s">
        <v>165</v>
      </c>
      <c r="C36" s="22">
        <v>9306.3370545686012</v>
      </c>
      <c r="D36" s="45">
        <v>221.28821060202378</v>
      </c>
      <c r="E36" s="39">
        <f>E29</f>
        <v>7644.8438120158726</v>
      </c>
      <c r="F36" s="39">
        <f>E36/E43*F47</f>
        <v>221.28821061208998</v>
      </c>
      <c r="G36" s="47">
        <v>7003</v>
      </c>
      <c r="H36" s="22">
        <v>1000</v>
      </c>
      <c r="I36" s="33">
        <v>1549.69</v>
      </c>
      <c r="J36" s="33">
        <v>221.28821060202378</v>
      </c>
      <c r="K36" s="33">
        <v>505.28</v>
      </c>
      <c r="L36" s="33">
        <v>1000</v>
      </c>
      <c r="M36" s="33">
        <v>111.81250705299057</v>
      </c>
      <c r="N36" s="33">
        <v>221.28821060202378</v>
      </c>
    </row>
    <row r="37" spans="1:14" s="30" customFormat="1" ht="18.75" customHeight="1" x14ac:dyDescent="0.3">
      <c r="A37" s="54">
        <v>9</v>
      </c>
      <c r="B37" s="32" t="s">
        <v>175</v>
      </c>
      <c r="C37" s="22">
        <v>42055.277275053762</v>
      </c>
      <c r="D37" s="45">
        <v>42055.277275053762</v>
      </c>
      <c r="E37" s="39">
        <v>34547</v>
      </c>
      <c r="F37" s="39"/>
      <c r="G37" s="47"/>
      <c r="H37" s="22"/>
      <c r="I37" s="33">
        <v>7003</v>
      </c>
      <c r="J37" s="33" t="s">
        <v>35</v>
      </c>
      <c r="K37" s="33"/>
      <c r="L37" s="33"/>
      <c r="M37" s="33">
        <v>505.28</v>
      </c>
      <c r="N37" s="33" t="s">
        <v>35</v>
      </c>
    </row>
    <row r="38" spans="1:14" ht="18.75" x14ac:dyDescent="0.3">
      <c r="A38" s="54">
        <v>10</v>
      </c>
      <c r="B38" s="32" t="s">
        <v>363</v>
      </c>
      <c r="C38" s="22"/>
      <c r="D38" s="45">
        <v>221.28821060202378</v>
      </c>
      <c r="E38" s="39"/>
      <c r="F38" s="39"/>
      <c r="G38" s="47">
        <v>7003</v>
      </c>
      <c r="H38" s="22">
        <v>1000</v>
      </c>
      <c r="I38" s="33" t="s">
        <v>35</v>
      </c>
      <c r="J38" s="33">
        <v>221.28821060202378</v>
      </c>
      <c r="K38" s="33">
        <v>505.28</v>
      </c>
      <c r="L38" s="33">
        <v>1000</v>
      </c>
      <c r="M38" s="33" t="s">
        <v>35</v>
      </c>
      <c r="N38" s="33">
        <v>221.28821060202378</v>
      </c>
    </row>
    <row r="39" spans="1:14" ht="0.75" customHeight="1" x14ac:dyDescent="0.3">
      <c r="A39" s="54" t="s">
        <v>166</v>
      </c>
      <c r="B39" s="32" t="s">
        <v>167</v>
      </c>
      <c r="C39" s="22">
        <v>0</v>
      </c>
      <c r="D39" s="45">
        <v>0</v>
      </c>
      <c r="E39" s="39">
        <v>0</v>
      </c>
      <c r="F39" s="39"/>
      <c r="G39" s="47">
        <v>7003</v>
      </c>
      <c r="H39" s="22">
        <v>1000</v>
      </c>
      <c r="I39" s="33" t="s">
        <v>35</v>
      </c>
      <c r="J39" s="33">
        <v>0</v>
      </c>
      <c r="K39" s="33">
        <v>505.28</v>
      </c>
      <c r="L39" s="33">
        <v>1000</v>
      </c>
      <c r="M39" s="33" t="s">
        <v>35</v>
      </c>
      <c r="N39" s="33">
        <v>0</v>
      </c>
    </row>
    <row r="40" spans="1:14" ht="18.75" hidden="1" x14ac:dyDescent="0.3">
      <c r="A40" s="54" t="s">
        <v>168</v>
      </c>
      <c r="B40" s="32" t="s">
        <v>169</v>
      </c>
      <c r="C40" s="22">
        <v>0</v>
      </c>
      <c r="D40" s="45">
        <v>221.28821060202378</v>
      </c>
      <c r="E40" s="39">
        <v>0</v>
      </c>
      <c r="F40" s="39"/>
      <c r="G40" s="47">
        <v>0</v>
      </c>
      <c r="H40" s="22">
        <v>0</v>
      </c>
      <c r="I40" s="33" t="s">
        <v>35</v>
      </c>
      <c r="J40" s="33">
        <v>221.28821060202378</v>
      </c>
      <c r="K40" s="33">
        <v>505.28</v>
      </c>
      <c r="L40" s="33">
        <v>0</v>
      </c>
      <c r="M40" s="33" t="s">
        <v>35</v>
      </c>
      <c r="N40" s="33">
        <v>221.28821060202378</v>
      </c>
    </row>
    <row r="41" spans="1:14" ht="18.75" hidden="1" x14ac:dyDescent="0.3">
      <c r="A41" s="54" t="s">
        <v>170</v>
      </c>
      <c r="B41" s="32" t="s">
        <v>171</v>
      </c>
      <c r="C41" s="22">
        <v>0</v>
      </c>
      <c r="D41" s="45">
        <v>0</v>
      </c>
      <c r="E41" s="39">
        <v>0</v>
      </c>
      <c r="F41" s="39">
        <v>0</v>
      </c>
      <c r="G41" s="47">
        <v>7003</v>
      </c>
      <c r="H41" s="22">
        <v>1000</v>
      </c>
      <c r="I41" s="33" t="s">
        <v>35</v>
      </c>
      <c r="J41" s="33">
        <v>0</v>
      </c>
      <c r="K41" s="33">
        <v>505.28</v>
      </c>
      <c r="L41" s="33">
        <v>1000</v>
      </c>
      <c r="M41" s="33" t="s">
        <v>35</v>
      </c>
      <c r="N41" s="33">
        <v>0</v>
      </c>
    </row>
    <row r="42" spans="1:14" ht="18.75" hidden="1" x14ac:dyDescent="0.3">
      <c r="A42" s="54" t="s">
        <v>172</v>
      </c>
      <c r="B42" s="32" t="s">
        <v>173</v>
      </c>
      <c r="C42" s="22"/>
      <c r="D42" s="45"/>
      <c r="E42" s="39"/>
      <c r="F42" s="39"/>
      <c r="G42" s="47"/>
      <c r="H42" s="22"/>
      <c r="I42" s="33" t="s">
        <v>35</v>
      </c>
      <c r="J42" s="33">
        <v>100</v>
      </c>
      <c r="K42" s="33"/>
      <c r="L42" s="33"/>
      <c r="M42" s="33" t="s">
        <v>35</v>
      </c>
      <c r="N42" s="33">
        <v>100</v>
      </c>
    </row>
    <row r="43" spans="1:14" ht="23.25" hidden="1" customHeight="1" x14ac:dyDescent="0.3">
      <c r="A43" s="54" t="s">
        <v>174</v>
      </c>
      <c r="B43" s="32" t="s">
        <v>175</v>
      </c>
      <c r="C43" s="22">
        <v>42055.277275053762</v>
      </c>
      <c r="D43" s="45">
        <v>42055.277275053762</v>
      </c>
      <c r="E43" s="39">
        <v>34547</v>
      </c>
      <c r="F43" s="39"/>
      <c r="G43" s="47"/>
      <c r="H43" s="22"/>
      <c r="I43" s="33">
        <v>7003</v>
      </c>
      <c r="J43" s="33"/>
      <c r="K43" s="33"/>
      <c r="L43" s="33"/>
      <c r="M43" s="33">
        <v>505.28</v>
      </c>
      <c r="N43" s="33"/>
    </row>
    <row r="44" spans="1:14" ht="18.75" hidden="1" x14ac:dyDescent="0.3">
      <c r="A44" s="55" t="s">
        <v>176</v>
      </c>
      <c r="B44" s="5" t="s">
        <v>177</v>
      </c>
      <c r="C44" s="4"/>
      <c r="D44" s="46">
        <v>0</v>
      </c>
      <c r="E44" s="39">
        <v>0</v>
      </c>
      <c r="F44" s="39">
        <v>0</v>
      </c>
      <c r="G44" s="48"/>
      <c r="H44" s="4"/>
      <c r="I44" s="52">
        <v>0</v>
      </c>
      <c r="J44" s="52">
        <v>0</v>
      </c>
      <c r="K44" s="52"/>
      <c r="L44" s="52"/>
      <c r="M44" s="52">
        <v>0</v>
      </c>
      <c r="N44" s="52">
        <v>0</v>
      </c>
    </row>
    <row r="45" spans="1:14" ht="17.25" customHeight="1" x14ac:dyDescent="0.3">
      <c r="A45" s="54">
        <v>11</v>
      </c>
      <c r="B45" s="22" t="s">
        <v>178</v>
      </c>
      <c r="C45" s="22"/>
      <c r="D45" s="45">
        <v>265.54585272242855</v>
      </c>
      <c r="E45" s="39"/>
      <c r="F45" s="39">
        <f>F36*1.2</f>
        <v>265.54585273450795</v>
      </c>
      <c r="G45" s="48"/>
      <c r="H45" s="4"/>
      <c r="I45" s="33" t="s">
        <v>35</v>
      </c>
      <c r="J45" s="33">
        <v>265.54585272242855</v>
      </c>
      <c r="K45" s="33"/>
      <c r="L45" s="33"/>
      <c r="M45" s="33" t="s">
        <v>35</v>
      </c>
      <c r="N45" s="33">
        <v>265.54585272242855</v>
      </c>
    </row>
    <row r="46" spans="1:14" s="21" customFormat="1" ht="18.75" hidden="1" customHeight="1" x14ac:dyDescent="0.3">
      <c r="A46" s="42"/>
      <c r="B46" s="43"/>
      <c r="C46" s="43"/>
      <c r="D46" s="43"/>
      <c r="E46" s="22"/>
      <c r="F46" s="22"/>
      <c r="G46" s="44"/>
      <c r="H46" s="44"/>
      <c r="I46" s="44"/>
      <c r="J46" s="44"/>
      <c r="K46" s="44"/>
      <c r="L46" s="44"/>
      <c r="M46" s="44"/>
      <c r="N46" s="44"/>
    </row>
    <row r="47" spans="1:14" s="21" customFormat="1" ht="25.5" hidden="1" customHeight="1" x14ac:dyDescent="0.3">
      <c r="E47" s="22"/>
      <c r="F47" s="22">
        <v>1000</v>
      </c>
    </row>
    <row r="48" spans="1:14" s="21" customFormat="1" ht="18.75" x14ac:dyDescent="0.3">
      <c r="A48" s="53" t="s">
        <v>354</v>
      </c>
      <c r="B48" s="53"/>
      <c r="C48" s="53"/>
      <c r="D48" s="53"/>
      <c r="E48" s="53"/>
      <c r="F48" s="53"/>
      <c r="G48" s="30"/>
      <c r="H48" s="30"/>
      <c r="I48" s="30"/>
      <c r="J48" s="30"/>
      <c r="K48" s="30"/>
      <c r="L48" s="30"/>
      <c r="M48" s="30"/>
      <c r="N48" s="30"/>
    </row>
  </sheetData>
  <mergeCells count="9">
    <mergeCell ref="F1:H1"/>
    <mergeCell ref="A3:A4"/>
    <mergeCell ref="A2:N2"/>
    <mergeCell ref="I3:J3"/>
    <mergeCell ref="M3:N3"/>
    <mergeCell ref="E3:F3"/>
    <mergeCell ref="C3:D3"/>
    <mergeCell ref="B3:B4"/>
    <mergeCell ref="M1:O1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45"/>
  <sheetViews>
    <sheetView workbookViewId="0">
      <selection sqref="A1:F45"/>
    </sheetView>
  </sheetViews>
  <sheetFormatPr defaultRowHeight="15" x14ac:dyDescent="0.25"/>
  <cols>
    <col min="2" max="2" width="48.7109375" customWidth="1"/>
    <col min="4" max="4" width="24.28515625" customWidth="1"/>
    <col min="5" max="5" width="17.140625" customWidth="1"/>
    <col min="6" max="6" width="27.28515625" customWidth="1"/>
  </cols>
  <sheetData>
    <row r="1" spans="1:10" x14ac:dyDescent="0.25">
      <c r="D1" t="s">
        <v>281</v>
      </c>
    </row>
    <row r="2" spans="1:10" ht="48" customHeight="1" x14ac:dyDescent="0.25">
      <c r="D2" s="79" t="s">
        <v>185</v>
      </c>
      <c r="E2" s="79"/>
      <c r="F2" s="79"/>
    </row>
    <row r="4" spans="1:10" x14ac:dyDescent="0.25">
      <c r="A4" s="82" t="s">
        <v>282</v>
      </c>
      <c r="B4" s="82"/>
      <c r="C4" s="82"/>
      <c r="D4" s="82"/>
      <c r="E4" s="82"/>
      <c r="F4" s="82"/>
    </row>
    <row r="6" spans="1:10" x14ac:dyDescent="0.25">
      <c r="F6" t="s">
        <v>187</v>
      </c>
    </row>
    <row r="7" spans="1:10" ht="33" customHeight="1" x14ac:dyDescent="0.25">
      <c r="A7" s="81" t="s">
        <v>188</v>
      </c>
      <c r="B7" s="81" t="s">
        <v>189</v>
      </c>
      <c r="C7" s="80" t="s">
        <v>190</v>
      </c>
      <c r="D7" s="80" t="s">
        <v>191</v>
      </c>
      <c r="E7" s="80"/>
      <c r="F7" s="80"/>
    </row>
    <row r="8" spans="1:10" ht="30" x14ac:dyDescent="0.25">
      <c r="A8" s="81"/>
      <c r="B8" s="81"/>
      <c r="C8" s="80"/>
      <c r="D8" s="13" t="s">
        <v>192</v>
      </c>
      <c r="E8" s="13" t="s">
        <v>193</v>
      </c>
      <c r="F8" s="13" t="s">
        <v>283</v>
      </c>
      <c r="G8" s="3"/>
      <c r="H8" s="3"/>
      <c r="I8" s="3"/>
      <c r="J8" s="3"/>
    </row>
    <row r="9" spans="1:10" x14ac:dyDescent="0.25">
      <c r="A9" s="14" t="s">
        <v>196</v>
      </c>
      <c r="B9" s="14" t="s">
        <v>197</v>
      </c>
      <c r="C9" s="14" t="s">
        <v>15</v>
      </c>
      <c r="D9" s="14" t="s">
        <v>16</v>
      </c>
      <c r="E9" s="14" t="s">
        <v>17</v>
      </c>
      <c r="F9" s="14" t="s">
        <v>19</v>
      </c>
    </row>
    <row r="10" spans="1:10" x14ac:dyDescent="0.25">
      <c r="A10" s="4" t="s">
        <v>196</v>
      </c>
      <c r="B10" s="4" t="s">
        <v>198</v>
      </c>
      <c r="C10" s="4" t="s">
        <v>33</v>
      </c>
      <c r="D10" s="4">
        <v>999</v>
      </c>
      <c r="E10" s="4">
        <v>3224.5</v>
      </c>
      <c r="F10" s="4">
        <v>2656.187193920664</v>
      </c>
    </row>
    <row r="11" spans="1:10" x14ac:dyDescent="0.25">
      <c r="A11" s="4" t="s">
        <v>199</v>
      </c>
      <c r="B11" s="4" t="s">
        <v>284</v>
      </c>
      <c r="C11" s="4" t="s">
        <v>33</v>
      </c>
      <c r="D11" s="4">
        <v>95</v>
      </c>
      <c r="E11" s="4">
        <v>1151.78</v>
      </c>
      <c r="F11" s="4">
        <v>17.41</v>
      </c>
    </row>
    <row r="12" spans="1:10" x14ac:dyDescent="0.25">
      <c r="A12" s="4" t="s">
        <v>209</v>
      </c>
      <c r="B12" s="4" t="s">
        <v>285</v>
      </c>
      <c r="C12" s="4" t="s">
        <v>33</v>
      </c>
      <c r="D12" s="4">
        <v>360</v>
      </c>
      <c r="E12" s="4">
        <v>866.1</v>
      </c>
      <c r="F12" s="4">
        <v>1818.7840000000001</v>
      </c>
    </row>
    <row r="13" spans="1:10" x14ac:dyDescent="0.25">
      <c r="A13" s="4" t="s">
        <v>211</v>
      </c>
      <c r="B13" s="4" t="s">
        <v>286</v>
      </c>
      <c r="C13" s="4" t="s">
        <v>33</v>
      </c>
      <c r="D13" s="4">
        <v>544</v>
      </c>
      <c r="E13" s="4">
        <v>1206.6199999999999</v>
      </c>
      <c r="F13" s="4">
        <v>413.31247999999999</v>
      </c>
    </row>
    <row r="14" spans="1:10" x14ac:dyDescent="0.25">
      <c r="A14" s="4" t="s">
        <v>287</v>
      </c>
      <c r="B14" s="4" t="s">
        <v>214</v>
      </c>
      <c r="C14" s="4" t="s">
        <v>33</v>
      </c>
      <c r="D14" s="4">
        <v>184</v>
      </c>
      <c r="E14" s="4">
        <v>246.6</v>
      </c>
      <c r="F14" s="4">
        <v>400.13248000000004</v>
      </c>
    </row>
    <row r="15" spans="1:10" x14ac:dyDescent="0.25">
      <c r="A15" s="4" t="s">
        <v>215</v>
      </c>
      <c r="B15" s="4" t="s">
        <v>288</v>
      </c>
      <c r="C15" s="4" t="s">
        <v>33</v>
      </c>
      <c r="D15" s="4">
        <v>129</v>
      </c>
      <c r="E15" s="4">
        <v>12.5</v>
      </c>
      <c r="F15" s="4">
        <v>10.78</v>
      </c>
    </row>
    <row r="16" spans="1:10" x14ac:dyDescent="0.25">
      <c r="A16" s="4" t="s">
        <v>217</v>
      </c>
      <c r="B16" s="4" t="s">
        <v>218</v>
      </c>
      <c r="C16" s="4" t="s">
        <v>33</v>
      </c>
      <c r="D16" s="4">
        <v>231</v>
      </c>
      <c r="E16" s="4">
        <v>947.52</v>
      </c>
      <c r="F16" s="4">
        <v>2.3999999999999506</v>
      </c>
    </row>
    <row r="17" spans="1:6" x14ac:dyDescent="0.25">
      <c r="A17" s="4" t="s">
        <v>219</v>
      </c>
      <c r="B17" s="4" t="s">
        <v>220</v>
      </c>
      <c r="C17" s="4" t="s">
        <v>33</v>
      </c>
      <c r="D17" s="4">
        <v>77.349999999999994</v>
      </c>
      <c r="E17" s="4">
        <v>408</v>
      </c>
      <c r="F17" s="4">
        <v>406.68071392066372</v>
      </c>
    </row>
    <row r="18" spans="1:6" x14ac:dyDescent="0.25">
      <c r="A18" s="4" t="s">
        <v>221</v>
      </c>
      <c r="B18" s="4" t="s">
        <v>222</v>
      </c>
      <c r="C18" s="4" t="s">
        <v>33</v>
      </c>
      <c r="D18" s="4">
        <v>60.94</v>
      </c>
      <c r="E18" s="4">
        <v>289.68</v>
      </c>
      <c r="F18" s="4">
        <v>289.66444723161834</v>
      </c>
    </row>
    <row r="19" spans="1:6" x14ac:dyDescent="0.25">
      <c r="A19" s="4" t="s">
        <v>223</v>
      </c>
      <c r="B19" s="4" t="s">
        <v>214</v>
      </c>
      <c r="C19" s="4" t="s">
        <v>33</v>
      </c>
      <c r="D19" s="4">
        <v>13.42</v>
      </c>
      <c r="E19" s="4">
        <v>64.52</v>
      </c>
      <c r="F19" s="4">
        <v>63.726178390956036</v>
      </c>
    </row>
    <row r="20" spans="1:6" x14ac:dyDescent="0.25">
      <c r="A20" s="4" t="s">
        <v>224</v>
      </c>
      <c r="B20" s="4" t="s">
        <v>225</v>
      </c>
      <c r="C20" s="4" t="s">
        <v>33</v>
      </c>
      <c r="D20" s="4">
        <v>2.99</v>
      </c>
      <c r="E20" s="4">
        <v>53.8</v>
      </c>
      <c r="F20" s="4">
        <v>53.290088298089344</v>
      </c>
    </row>
    <row r="21" spans="1:6" x14ac:dyDescent="0.25">
      <c r="A21" s="4" t="s">
        <v>197</v>
      </c>
      <c r="B21" s="4" t="s">
        <v>226</v>
      </c>
      <c r="C21" s="4" t="s">
        <v>33</v>
      </c>
      <c r="D21" s="4">
        <v>64.59</v>
      </c>
      <c r="E21" s="4">
        <v>395.07</v>
      </c>
      <c r="F21" s="4">
        <v>204.69536831646576</v>
      </c>
    </row>
    <row r="22" spans="1:6" x14ac:dyDescent="0.25">
      <c r="A22" s="4" t="s">
        <v>227</v>
      </c>
      <c r="B22" s="4" t="s">
        <v>222</v>
      </c>
      <c r="C22" s="4" t="s">
        <v>33</v>
      </c>
      <c r="D22" s="4">
        <v>40.01</v>
      </c>
      <c r="E22" s="4">
        <v>250.36</v>
      </c>
      <c r="F22" s="4">
        <v>135.85194430875484</v>
      </c>
    </row>
    <row r="23" spans="1:6" x14ac:dyDescent="0.25">
      <c r="A23" s="4" t="s">
        <v>228</v>
      </c>
      <c r="B23" s="4" t="s">
        <v>214</v>
      </c>
      <c r="C23" s="4" t="s">
        <v>33</v>
      </c>
      <c r="D23" s="4">
        <v>8.8800000000000008</v>
      </c>
      <c r="E23" s="4">
        <v>53.4</v>
      </c>
      <c r="F23" s="4">
        <v>29.887427747926061</v>
      </c>
    </row>
    <row r="24" spans="1:6" x14ac:dyDescent="0.25">
      <c r="A24" s="4" t="s">
        <v>229</v>
      </c>
      <c r="B24" s="4" t="s">
        <v>225</v>
      </c>
      <c r="C24" s="4" t="s">
        <v>33</v>
      </c>
      <c r="D24" s="4">
        <v>15.7</v>
      </c>
      <c r="E24" s="4">
        <v>91.31</v>
      </c>
      <c r="F24" s="4">
        <v>38.955996259784861</v>
      </c>
    </row>
    <row r="25" spans="1:6" x14ac:dyDescent="0.25">
      <c r="A25" s="4" t="s">
        <v>15</v>
      </c>
      <c r="B25" s="4" t="s">
        <v>230</v>
      </c>
      <c r="C25" s="4" t="s">
        <v>33</v>
      </c>
      <c r="D25" s="4">
        <v>1339.56</v>
      </c>
      <c r="E25" s="4">
        <v>1330</v>
      </c>
      <c r="F25" s="4">
        <v>0</v>
      </c>
    </row>
    <row r="26" spans="1:6" x14ac:dyDescent="0.25">
      <c r="A26" s="4" t="s">
        <v>231</v>
      </c>
      <c r="B26" s="4" t="s">
        <v>222</v>
      </c>
      <c r="C26" s="4" t="s">
        <v>33</v>
      </c>
      <c r="D26" s="4">
        <v>958</v>
      </c>
      <c r="E26" s="4">
        <v>758.9</v>
      </c>
      <c r="F26" s="4">
        <v>0</v>
      </c>
    </row>
    <row r="27" spans="1:6" x14ac:dyDescent="0.25">
      <c r="A27" s="4" t="s">
        <v>232</v>
      </c>
      <c r="B27" s="4" t="s">
        <v>214</v>
      </c>
      <c r="C27" s="4" t="s">
        <v>33</v>
      </c>
      <c r="D27" s="4">
        <v>210.76</v>
      </c>
      <c r="E27" s="4">
        <v>149.80000000000001</v>
      </c>
      <c r="F27" s="4">
        <v>0</v>
      </c>
    </row>
    <row r="28" spans="1:6" x14ac:dyDescent="0.25">
      <c r="A28" s="4" t="s">
        <v>233</v>
      </c>
      <c r="B28" s="4" t="s">
        <v>234</v>
      </c>
      <c r="C28" s="4" t="s">
        <v>33</v>
      </c>
      <c r="D28" s="4">
        <v>170.8</v>
      </c>
      <c r="E28" s="4">
        <v>421.3</v>
      </c>
      <c r="F28" s="4">
        <v>0</v>
      </c>
    </row>
    <row r="29" spans="1:6" x14ac:dyDescent="0.25">
      <c r="A29" s="4" t="s">
        <v>16</v>
      </c>
      <c r="B29" s="4" t="s">
        <v>235</v>
      </c>
      <c r="C29" s="4" t="s">
        <v>33</v>
      </c>
      <c r="D29" s="4">
        <v>0</v>
      </c>
      <c r="E29" s="4">
        <v>0</v>
      </c>
      <c r="F29" s="4">
        <v>0</v>
      </c>
    </row>
    <row r="30" spans="1:6" x14ac:dyDescent="0.25">
      <c r="A30" s="4" t="s">
        <v>17</v>
      </c>
      <c r="B30" s="4" t="s">
        <v>236</v>
      </c>
      <c r="C30" s="4" t="s">
        <v>33</v>
      </c>
      <c r="D30" s="4">
        <v>0</v>
      </c>
      <c r="E30" s="4">
        <v>0</v>
      </c>
      <c r="F30" s="4">
        <v>0</v>
      </c>
    </row>
    <row r="31" spans="1:6" x14ac:dyDescent="0.25">
      <c r="A31" s="4" t="s">
        <v>18</v>
      </c>
      <c r="B31" s="4" t="s">
        <v>237</v>
      </c>
      <c r="C31" s="4" t="s">
        <v>33</v>
      </c>
      <c r="D31" s="4">
        <v>1063.5899999999999</v>
      </c>
      <c r="E31" s="4">
        <v>3619.57</v>
      </c>
      <c r="F31" s="4">
        <v>2860.8825622371296</v>
      </c>
    </row>
    <row r="32" spans="1:6" x14ac:dyDescent="0.25">
      <c r="A32" s="4" t="s">
        <v>19</v>
      </c>
      <c r="B32" s="4" t="s">
        <v>289</v>
      </c>
      <c r="C32" s="4" t="s">
        <v>33</v>
      </c>
      <c r="D32" s="4"/>
      <c r="E32" s="4"/>
      <c r="F32" s="4">
        <v>0</v>
      </c>
    </row>
    <row r="33" spans="1:6" x14ac:dyDescent="0.25">
      <c r="A33" s="4" t="s">
        <v>239</v>
      </c>
      <c r="B33" s="4" t="s">
        <v>240</v>
      </c>
      <c r="C33" s="4" t="s">
        <v>241</v>
      </c>
      <c r="D33" s="4" t="s">
        <v>34</v>
      </c>
      <c r="E33" s="4" t="s">
        <v>34</v>
      </c>
      <c r="F33" s="4">
        <v>0</v>
      </c>
    </row>
    <row r="34" spans="1:6" x14ac:dyDescent="0.25">
      <c r="A34" s="4" t="s">
        <v>242</v>
      </c>
      <c r="B34" s="4" t="s">
        <v>243</v>
      </c>
      <c r="C34" s="4" t="s">
        <v>33</v>
      </c>
      <c r="D34" s="4" t="s">
        <v>34</v>
      </c>
      <c r="E34" s="4" t="s">
        <v>34</v>
      </c>
      <c r="F34" s="4">
        <v>0</v>
      </c>
    </row>
    <row r="35" spans="1:6" x14ac:dyDescent="0.25">
      <c r="A35" s="4" t="s">
        <v>244</v>
      </c>
      <c r="B35" s="4" t="s">
        <v>245</v>
      </c>
      <c r="C35" s="4" t="s">
        <v>33</v>
      </c>
      <c r="D35" s="4" t="s">
        <v>34</v>
      </c>
      <c r="E35" s="4" t="s">
        <v>34</v>
      </c>
      <c r="F35" s="4">
        <v>0</v>
      </c>
    </row>
    <row r="36" spans="1:6" x14ac:dyDescent="0.25">
      <c r="A36" s="4" t="s">
        <v>246</v>
      </c>
      <c r="B36" s="4" t="s">
        <v>247</v>
      </c>
      <c r="C36" s="4" t="s">
        <v>33</v>
      </c>
      <c r="D36" s="4" t="s">
        <v>34</v>
      </c>
      <c r="E36" s="4" t="s">
        <v>34</v>
      </c>
      <c r="F36" s="4"/>
    </row>
    <row r="37" spans="1:6" x14ac:dyDescent="0.25">
      <c r="A37" s="4" t="s">
        <v>248</v>
      </c>
      <c r="B37" s="4" t="s">
        <v>249</v>
      </c>
      <c r="C37" s="4" t="s">
        <v>33</v>
      </c>
      <c r="D37" s="4" t="s">
        <v>34</v>
      </c>
      <c r="E37" s="4" t="s">
        <v>34</v>
      </c>
      <c r="F37" s="4"/>
    </row>
    <row r="38" spans="1:6" x14ac:dyDescent="0.25">
      <c r="A38" s="4" t="s">
        <v>20</v>
      </c>
      <c r="B38" s="4" t="s">
        <v>290</v>
      </c>
      <c r="C38" s="4" t="s">
        <v>33</v>
      </c>
      <c r="D38" s="4">
        <v>1063.5899999999999</v>
      </c>
      <c r="E38" s="4">
        <v>3619.57</v>
      </c>
      <c r="F38" s="4">
        <v>2860.8825622371296</v>
      </c>
    </row>
    <row r="39" spans="1:6" x14ac:dyDescent="0.25">
      <c r="A39" s="4" t="s">
        <v>21</v>
      </c>
      <c r="B39" s="4" t="s">
        <v>291</v>
      </c>
      <c r="C39" s="4" t="s">
        <v>121</v>
      </c>
      <c r="D39" s="4">
        <v>28.046040661340083</v>
      </c>
      <c r="E39" s="4">
        <v>88.424537059657013</v>
      </c>
      <c r="F39" s="4">
        <v>68.026719774693774</v>
      </c>
    </row>
    <row r="40" spans="1:6" x14ac:dyDescent="0.25">
      <c r="A40" s="4" t="s">
        <v>22</v>
      </c>
      <c r="B40" s="4" t="s">
        <v>292</v>
      </c>
      <c r="C40" s="4" t="s">
        <v>93</v>
      </c>
      <c r="D40" s="4">
        <v>37923</v>
      </c>
      <c r="E40" s="4">
        <v>40934</v>
      </c>
      <c r="F40" s="4">
        <v>42055.277275053762</v>
      </c>
    </row>
    <row r="41" spans="1:6" x14ac:dyDescent="0.25">
      <c r="A41" s="4" t="s">
        <v>254</v>
      </c>
      <c r="B41" s="4" t="s">
        <v>271</v>
      </c>
      <c r="C41" s="4" t="s">
        <v>93</v>
      </c>
      <c r="D41" s="4">
        <v>32422</v>
      </c>
      <c r="E41" s="4">
        <v>33371</v>
      </c>
      <c r="F41" s="4">
        <v>34547</v>
      </c>
    </row>
    <row r="42" spans="1:6" x14ac:dyDescent="0.25">
      <c r="A42" s="4" t="s">
        <v>256</v>
      </c>
      <c r="B42" s="4" t="s">
        <v>273</v>
      </c>
      <c r="C42" s="4" t="s">
        <v>93</v>
      </c>
      <c r="D42" s="4">
        <v>5056</v>
      </c>
      <c r="E42" s="4">
        <v>7003</v>
      </c>
      <c r="F42" s="4">
        <v>7003</v>
      </c>
    </row>
    <row r="43" spans="1:6" x14ac:dyDescent="0.25">
      <c r="A43" s="4" t="s">
        <v>293</v>
      </c>
      <c r="B43" s="4" t="s">
        <v>275</v>
      </c>
      <c r="C43" s="4" t="s">
        <v>93</v>
      </c>
      <c r="D43" s="4">
        <v>445</v>
      </c>
      <c r="E43" s="4">
        <v>560</v>
      </c>
      <c r="F43" s="4">
        <v>505.27727505376345</v>
      </c>
    </row>
    <row r="45" spans="1:6" x14ac:dyDescent="0.25">
      <c r="A45" t="s">
        <v>131</v>
      </c>
    </row>
  </sheetData>
  <mergeCells count="6">
    <mergeCell ref="D2:F2"/>
    <mergeCell ref="D7:F7"/>
    <mergeCell ref="C7:C8"/>
    <mergeCell ref="B7:B8"/>
    <mergeCell ref="A7:A8"/>
    <mergeCell ref="A4:F4"/>
  </mergeCells>
  <pageMargins left="0.7" right="0.7" top="0.75" bottom="0.75" header="0.3" footer="0.3"/>
  <pageSetup paperSize="9" scale="6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P47"/>
  <sheetViews>
    <sheetView tabSelected="1" workbookViewId="0">
      <selection activeCell="L1" sqref="L1:N1"/>
    </sheetView>
  </sheetViews>
  <sheetFormatPr defaultRowHeight="15" x14ac:dyDescent="0.25"/>
  <cols>
    <col min="1" max="1" width="6" customWidth="1"/>
    <col min="2" max="2" width="71.85546875" customWidth="1"/>
    <col min="3" max="3" width="0.28515625" hidden="1" customWidth="1"/>
    <col min="4" max="4" width="15.7109375" hidden="1" customWidth="1"/>
    <col min="5" max="5" width="20.42578125" hidden="1" customWidth="1"/>
    <col min="6" max="6" width="38.85546875" hidden="1" customWidth="1"/>
    <col min="7" max="8" width="9.140625" hidden="1" customWidth="1"/>
    <col min="9" max="9" width="18" customWidth="1"/>
    <col min="10" max="10" width="14" customWidth="1"/>
    <col min="11" max="11" width="7.85546875" hidden="1" customWidth="1"/>
    <col min="12" max="12" width="18.5703125" customWidth="1"/>
    <col min="13" max="13" width="13.5703125" customWidth="1"/>
    <col min="14" max="14" width="0.28515625" customWidth="1"/>
    <col min="15" max="15" width="8.5703125" hidden="1" customWidth="1"/>
    <col min="16" max="16" width="12.5703125" hidden="1" customWidth="1"/>
    <col min="17" max="17" width="13.28515625" customWidth="1"/>
    <col min="18" max="18" width="9.140625" customWidth="1"/>
    <col min="19" max="19" width="17.5703125" customWidth="1"/>
    <col min="20" max="20" width="13.7109375" customWidth="1"/>
    <col min="21" max="21" width="12.28515625" customWidth="1"/>
  </cols>
  <sheetData>
    <row r="1" spans="1:16" s="21" customFormat="1" ht="75.75" customHeight="1" x14ac:dyDescent="0.25">
      <c r="F1" s="69" t="s">
        <v>348</v>
      </c>
      <c r="G1" s="69"/>
      <c r="H1" s="69"/>
      <c r="L1" s="69" t="s">
        <v>372</v>
      </c>
      <c r="M1" s="69"/>
      <c r="N1" s="69"/>
    </row>
    <row r="2" spans="1:16" ht="51" customHeight="1" x14ac:dyDescent="0.25">
      <c r="A2" s="85" t="s">
        <v>356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</row>
    <row r="3" spans="1:16" ht="41.25" customHeight="1" x14ac:dyDescent="0.25">
      <c r="A3" s="83" t="s">
        <v>355</v>
      </c>
      <c r="B3" s="83" t="s">
        <v>133</v>
      </c>
      <c r="C3" s="86" t="s">
        <v>278</v>
      </c>
      <c r="D3" s="86"/>
      <c r="E3" s="86" t="s">
        <v>134</v>
      </c>
      <c r="F3" s="86"/>
      <c r="G3" s="34"/>
      <c r="H3" s="34"/>
      <c r="I3" s="86" t="s">
        <v>359</v>
      </c>
      <c r="J3" s="86"/>
      <c r="K3" s="34"/>
      <c r="L3" s="86" t="s">
        <v>360</v>
      </c>
      <c r="M3" s="86"/>
      <c r="N3" s="15"/>
    </row>
    <row r="4" spans="1:16" ht="16.5" customHeight="1" x14ac:dyDescent="0.3">
      <c r="A4" s="84"/>
      <c r="B4" s="84"/>
      <c r="C4" s="35" t="s">
        <v>136</v>
      </c>
      <c r="D4" s="35" t="s">
        <v>135</v>
      </c>
      <c r="E4" s="35" t="s">
        <v>136</v>
      </c>
      <c r="F4" s="35" t="s">
        <v>135</v>
      </c>
      <c r="G4" s="35"/>
      <c r="H4" s="35"/>
      <c r="I4" s="35" t="s">
        <v>136</v>
      </c>
      <c r="J4" s="35" t="s">
        <v>135</v>
      </c>
      <c r="K4" s="35"/>
      <c r="L4" s="35" t="s">
        <v>136</v>
      </c>
      <c r="M4" s="35" t="s">
        <v>135</v>
      </c>
    </row>
    <row r="5" spans="1:16" ht="18.75" x14ac:dyDescent="0.3">
      <c r="A5" s="35">
        <v>1</v>
      </c>
      <c r="B5" s="35">
        <v>2</v>
      </c>
      <c r="C5" s="35">
        <v>3</v>
      </c>
      <c r="D5" s="35">
        <v>4</v>
      </c>
      <c r="E5" s="35">
        <v>3</v>
      </c>
      <c r="F5" s="35">
        <v>4</v>
      </c>
      <c r="G5" s="35"/>
      <c r="H5" s="35"/>
      <c r="I5" s="35">
        <v>3</v>
      </c>
      <c r="J5" s="35">
        <v>4</v>
      </c>
      <c r="K5" s="35"/>
      <c r="L5" s="35">
        <v>5</v>
      </c>
      <c r="M5" s="35">
        <v>6</v>
      </c>
    </row>
    <row r="6" spans="1:16" ht="18.75" x14ac:dyDescent="0.3">
      <c r="A6" s="22">
        <v>1</v>
      </c>
      <c r="B6" s="32" t="s">
        <v>137</v>
      </c>
      <c r="C6" s="22">
        <v>2656.187193920664</v>
      </c>
      <c r="D6" s="22">
        <v>63.159426911411465</v>
      </c>
      <c r="E6" s="33">
        <v>2181.9687215085319</v>
      </c>
      <c r="F6" s="33">
        <v>63.159426911411465</v>
      </c>
      <c r="G6" s="22">
        <v>7003</v>
      </c>
      <c r="H6" s="22">
        <v>1000</v>
      </c>
      <c r="I6" s="33">
        <v>442.31</v>
      </c>
      <c r="J6" s="33">
        <v>63.159426911411465</v>
      </c>
      <c r="K6" s="33">
        <v>505.27699999999999</v>
      </c>
      <c r="L6" s="33">
        <v>31.913005751517247</v>
      </c>
      <c r="M6" s="33">
        <v>63.159426911411465</v>
      </c>
      <c r="N6" s="41">
        <f>N7+N15+N16+N19</f>
        <v>2181.9687262820926</v>
      </c>
      <c r="O6" s="41">
        <f>N6/N43*1000</f>
        <v>63.159426636506254</v>
      </c>
      <c r="P6" s="41"/>
    </row>
    <row r="7" spans="1:16" ht="18.75" x14ac:dyDescent="0.3">
      <c r="A7" s="22" t="s">
        <v>36</v>
      </c>
      <c r="B7" s="32" t="s">
        <v>138</v>
      </c>
      <c r="C7" s="22">
        <v>17.41</v>
      </c>
      <c r="D7" s="22">
        <v>0.41397896392407546</v>
      </c>
      <c r="E7" s="38">
        <v>14.301731266685035</v>
      </c>
      <c r="F7" s="38">
        <v>0.41397896392407546</v>
      </c>
      <c r="G7" s="22">
        <v>7003</v>
      </c>
      <c r="H7" s="22">
        <v>1000</v>
      </c>
      <c r="I7" s="33">
        <v>2.9</v>
      </c>
      <c r="J7" s="33">
        <v>0.41</v>
      </c>
      <c r="K7" s="33">
        <v>505.27699999999999</v>
      </c>
      <c r="L7" s="33">
        <v>0.21</v>
      </c>
      <c r="M7" s="33">
        <v>0.41</v>
      </c>
      <c r="N7" s="41">
        <f>N14</f>
        <v>14.301731269999999</v>
      </c>
      <c r="O7" s="41">
        <f>N7/N43*P47</f>
        <v>0.41397896131248768</v>
      </c>
      <c r="P7" s="41"/>
    </row>
    <row r="8" spans="1:16" ht="37.5" x14ac:dyDescent="0.3">
      <c r="A8" s="22" t="s">
        <v>39</v>
      </c>
      <c r="B8" s="32" t="s">
        <v>139</v>
      </c>
      <c r="C8" s="22">
        <v>0</v>
      </c>
      <c r="D8" s="22">
        <v>0</v>
      </c>
      <c r="E8" s="33">
        <v>0</v>
      </c>
      <c r="F8" s="33">
        <v>0</v>
      </c>
      <c r="G8" s="22">
        <v>7003</v>
      </c>
      <c r="H8" s="22">
        <v>1000</v>
      </c>
      <c r="I8" s="33">
        <v>0</v>
      </c>
      <c r="J8" s="33">
        <v>0</v>
      </c>
      <c r="K8" s="33">
        <v>505.27699999999999</v>
      </c>
      <c r="L8" s="33">
        <v>0</v>
      </c>
      <c r="M8" s="33">
        <v>0</v>
      </c>
      <c r="N8" s="41">
        <v>0</v>
      </c>
      <c r="O8" s="41"/>
      <c r="P8" s="41"/>
    </row>
    <row r="9" spans="1:16" ht="18" customHeight="1" x14ac:dyDescent="0.3">
      <c r="A9" s="22" t="s">
        <v>41</v>
      </c>
      <c r="B9" s="32" t="s">
        <v>140</v>
      </c>
      <c r="C9" s="22">
        <v>0</v>
      </c>
      <c r="D9" s="22">
        <v>0</v>
      </c>
      <c r="E9" s="33">
        <v>0</v>
      </c>
      <c r="F9" s="33">
        <v>0</v>
      </c>
      <c r="G9" s="22">
        <v>7003</v>
      </c>
      <c r="H9" s="22">
        <v>1000</v>
      </c>
      <c r="I9" s="33">
        <v>0</v>
      </c>
      <c r="J9" s="33">
        <v>0</v>
      </c>
      <c r="K9" s="33">
        <v>505.27699999999999</v>
      </c>
      <c r="L9" s="33">
        <v>0</v>
      </c>
      <c r="M9" s="33">
        <v>0</v>
      </c>
      <c r="N9" s="41">
        <v>0</v>
      </c>
      <c r="O9" s="41"/>
      <c r="P9" s="41"/>
    </row>
    <row r="10" spans="1:16" ht="14.25" hidden="1" customHeight="1" x14ac:dyDescent="0.3">
      <c r="A10" s="22" t="s">
        <v>43</v>
      </c>
      <c r="B10" s="32" t="s">
        <v>141</v>
      </c>
      <c r="C10" s="22"/>
      <c r="D10" s="22">
        <v>0</v>
      </c>
      <c r="E10" s="33">
        <v>0</v>
      </c>
      <c r="F10" s="33">
        <v>0</v>
      </c>
      <c r="G10" s="22">
        <v>7003</v>
      </c>
      <c r="H10" s="22">
        <v>1000</v>
      </c>
      <c r="I10" s="33">
        <v>0</v>
      </c>
      <c r="J10" s="33">
        <v>0</v>
      </c>
      <c r="K10" s="33">
        <v>505.27699999999999</v>
      </c>
      <c r="L10" s="33">
        <v>0</v>
      </c>
      <c r="M10" s="33">
        <v>0</v>
      </c>
      <c r="N10" s="41">
        <v>0</v>
      </c>
      <c r="O10" s="41"/>
      <c r="P10" s="41"/>
    </row>
    <row r="11" spans="1:16" ht="12" hidden="1" customHeight="1" x14ac:dyDescent="0.3">
      <c r="A11" s="22" t="s">
        <v>142</v>
      </c>
      <c r="B11" s="32" t="s">
        <v>143</v>
      </c>
      <c r="C11" s="22"/>
      <c r="D11" s="22">
        <v>0</v>
      </c>
      <c r="E11" s="33">
        <v>0</v>
      </c>
      <c r="F11" s="33">
        <v>0</v>
      </c>
      <c r="G11" s="22">
        <v>7003</v>
      </c>
      <c r="H11" s="22">
        <v>1000</v>
      </c>
      <c r="I11" s="33">
        <v>0</v>
      </c>
      <c r="J11" s="33">
        <v>0</v>
      </c>
      <c r="K11" s="33">
        <v>505.27699999999999</v>
      </c>
      <c r="L11" s="33">
        <v>0</v>
      </c>
      <c r="M11" s="33">
        <v>0</v>
      </c>
      <c r="N11" s="41">
        <v>0</v>
      </c>
      <c r="O11" s="41"/>
      <c r="P11" s="41"/>
    </row>
    <row r="12" spans="1:16" ht="15" hidden="1" customHeight="1" x14ac:dyDescent="0.3">
      <c r="A12" s="22" t="s">
        <v>45</v>
      </c>
      <c r="B12" s="32" t="s">
        <v>144</v>
      </c>
      <c r="C12" s="22"/>
      <c r="D12" s="22">
        <v>0</v>
      </c>
      <c r="E12" s="33">
        <v>0</v>
      </c>
      <c r="F12" s="33">
        <v>0</v>
      </c>
      <c r="G12" s="22">
        <v>7003</v>
      </c>
      <c r="H12" s="22">
        <v>1000</v>
      </c>
      <c r="I12" s="33">
        <v>0</v>
      </c>
      <c r="J12" s="33">
        <v>0</v>
      </c>
      <c r="K12" s="33">
        <v>505.27699999999999</v>
      </c>
      <c r="L12" s="33">
        <v>0</v>
      </c>
      <c r="M12" s="33">
        <v>0</v>
      </c>
      <c r="N12" s="41">
        <v>0</v>
      </c>
      <c r="O12" s="41"/>
      <c r="P12" s="41"/>
    </row>
    <row r="13" spans="1:16" ht="18.75" x14ac:dyDescent="0.3">
      <c r="A13" s="22" t="s">
        <v>350</v>
      </c>
      <c r="B13" s="32" t="s">
        <v>46</v>
      </c>
      <c r="C13" s="22"/>
      <c r="D13" s="22">
        <v>0</v>
      </c>
      <c r="E13" s="33">
        <v>0</v>
      </c>
      <c r="F13" s="33">
        <v>0</v>
      </c>
      <c r="G13" s="22">
        <v>7003</v>
      </c>
      <c r="H13" s="22">
        <v>1000</v>
      </c>
      <c r="I13" s="33">
        <v>0</v>
      </c>
      <c r="J13" s="33">
        <v>0</v>
      </c>
      <c r="K13" s="33">
        <v>505.27699999999999</v>
      </c>
      <c r="L13" s="33">
        <v>0</v>
      </c>
      <c r="M13" s="33">
        <v>0</v>
      </c>
      <c r="N13" s="41">
        <v>0</v>
      </c>
      <c r="O13" s="41"/>
      <c r="P13" s="41"/>
    </row>
    <row r="14" spans="1:16" ht="18.75" x14ac:dyDescent="0.3">
      <c r="A14" s="22" t="s">
        <v>351</v>
      </c>
      <c r="B14" s="32" t="s">
        <v>145</v>
      </c>
      <c r="C14" s="22">
        <v>87</v>
      </c>
      <c r="D14" s="22">
        <v>2.0687058946489563</v>
      </c>
      <c r="E14" s="33">
        <v>14.3</v>
      </c>
      <c r="F14" s="33">
        <v>0.41</v>
      </c>
      <c r="G14" s="22">
        <v>7003</v>
      </c>
      <c r="H14" s="22">
        <v>1000</v>
      </c>
      <c r="I14" s="33">
        <f>I7</f>
        <v>2.9</v>
      </c>
      <c r="J14" s="33">
        <v>0.41</v>
      </c>
      <c r="K14" s="33">
        <v>505.27699999999999</v>
      </c>
      <c r="L14" s="33">
        <v>0.21</v>
      </c>
      <c r="M14" s="33">
        <f>M7</f>
        <v>0.41</v>
      </c>
      <c r="N14" s="41">
        <v>14.301731269999999</v>
      </c>
      <c r="O14" s="41">
        <f>N14/N43*P47</f>
        <v>0.41397896131248768</v>
      </c>
      <c r="P14" s="41"/>
    </row>
    <row r="15" spans="1:16" ht="37.5" x14ac:dyDescent="0.3">
      <c r="A15" s="22" t="s">
        <v>49</v>
      </c>
      <c r="B15" s="32" t="s">
        <v>146</v>
      </c>
      <c r="C15" s="22">
        <v>2218.9164800000003</v>
      </c>
      <c r="D15" s="22">
        <v>52.761903815304805</v>
      </c>
      <c r="E15" s="33">
        <v>1822.765491107335</v>
      </c>
      <c r="F15" s="33">
        <v>52.761903815304805</v>
      </c>
      <c r="G15" s="22">
        <v>7003</v>
      </c>
      <c r="H15" s="22">
        <v>1000</v>
      </c>
      <c r="I15" s="33">
        <v>369.49</v>
      </c>
      <c r="J15" s="33">
        <v>52.76</v>
      </c>
      <c r="K15" s="33">
        <v>505.27699999999999</v>
      </c>
      <c r="L15" s="33">
        <v>26.66</v>
      </c>
      <c r="M15" s="33">
        <v>52.761903815304805</v>
      </c>
      <c r="N15" s="41">
        <v>1822.765491107335</v>
      </c>
      <c r="O15" s="41">
        <f>N15/N43*P47</f>
        <v>52.761903470226585</v>
      </c>
      <c r="P15" s="41"/>
    </row>
    <row r="16" spans="1:16" ht="18.75" x14ac:dyDescent="0.3">
      <c r="A16" s="22" t="s">
        <v>51</v>
      </c>
      <c r="B16" s="32" t="s">
        <v>147</v>
      </c>
      <c r="C16" s="22">
        <v>13.17999999999995</v>
      </c>
      <c r="D16" s="22">
        <v>0.31339705597468659</v>
      </c>
      <c r="E16" s="33">
        <v>10.826928092757496</v>
      </c>
      <c r="F16" s="33">
        <v>0.31339705597468659</v>
      </c>
      <c r="G16" s="22">
        <v>7003</v>
      </c>
      <c r="H16" s="22">
        <v>1000</v>
      </c>
      <c r="I16" s="33">
        <v>2.2000000000000002</v>
      </c>
      <c r="J16" s="33">
        <v>0.32</v>
      </c>
      <c r="K16" s="33">
        <v>505.27699999999999</v>
      </c>
      <c r="L16" s="33">
        <v>0.15835232425172172</v>
      </c>
      <c r="M16" s="33">
        <v>0.32</v>
      </c>
      <c r="N16" s="41">
        <f>N17+N18</f>
        <v>10.826928092757498</v>
      </c>
      <c r="O16" s="41">
        <f>N16/N43*P47</f>
        <v>0.31339705392497863</v>
      </c>
      <c r="P16" s="41"/>
    </row>
    <row r="17" spans="1:16" ht="18.75" x14ac:dyDescent="0.3">
      <c r="A17" s="22" t="s">
        <v>53</v>
      </c>
      <c r="B17" s="32" t="s">
        <v>56</v>
      </c>
      <c r="C17" s="22">
        <v>10.78</v>
      </c>
      <c r="D17" s="22">
        <v>0.25632930678354587</v>
      </c>
      <c r="E17" s="33">
        <v>8.8554085614511582</v>
      </c>
      <c r="F17" s="33">
        <v>0.25632930678354587</v>
      </c>
      <c r="G17" s="22">
        <v>7003</v>
      </c>
      <c r="H17" s="22">
        <v>1000</v>
      </c>
      <c r="I17" s="33">
        <v>1.7950741354051718</v>
      </c>
      <c r="J17" s="33">
        <v>0.25632930678354593</v>
      </c>
      <c r="K17" s="33">
        <v>505.27699999999999</v>
      </c>
      <c r="L17" s="33">
        <v>0.12951730314366969</v>
      </c>
      <c r="M17" s="33">
        <v>0.25632930678354587</v>
      </c>
      <c r="N17" s="41">
        <v>8.8554085614511582</v>
      </c>
      <c r="O17" s="41">
        <f>N17/N43*P47</f>
        <v>0.25632930510707752</v>
      </c>
      <c r="P17" s="41"/>
    </row>
    <row r="18" spans="1:16" ht="18.75" x14ac:dyDescent="0.3">
      <c r="A18" s="22" t="s">
        <v>55</v>
      </c>
      <c r="B18" s="32" t="s">
        <v>368</v>
      </c>
      <c r="C18" s="22">
        <v>2.3999999999999506</v>
      </c>
      <c r="D18" s="22">
        <v>5.7067749191140757E-2</v>
      </c>
      <c r="E18" s="33">
        <v>1.9715195313063398</v>
      </c>
      <c r="F18" s="33">
        <v>5.7067749191140757E-2</v>
      </c>
      <c r="G18" s="22">
        <v>7003</v>
      </c>
      <c r="H18" s="22">
        <v>1000</v>
      </c>
      <c r="I18" s="33">
        <v>0.3996454475855587</v>
      </c>
      <c r="J18" s="33">
        <v>5.706774919114075E-2</v>
      </c>
      <c r="K18" s="33">
        <v>505.27699999999999</v>
      </c>
      <c r="L18" s="33">
        <v>2.8835021108052028E-2</v>
      </c>
      <c r="M18" s="33">
        <v>5.7067749191140757E-2</v>
      </c>
      <c r="N18" s="41">
        <v>1.9715195313063398</v>
      </c>
      <c r="O18" s="41">
        <f>N18/N43*P47</f>
        <v>5.7067748817901061E-2</v>
      </c>
      <c r="P18" s="41"/>
    </row>
    <row r="19" spans="1:16" ht="18.75" x14ac:dyDescent="0.3">
      <c r="A19" s="22" t="s">
        <v>59</v>
      </c>
      <c r="B19" s="32" t="s">
        <v>148</v>
      </c>
      <c r="C19" s="22">
        <v>406.68071392066372</v>
      </c>
      <c r="D19" s="22">
        <v>9.6701470762079094</v>
      </c>
      <c r="E19" s="33">
        <v>334.07457104175461</v>
      </c>
      <c r="F19" s="33">
        <v>9.6701470762079094</v>
      </c>
      <c r="G19" s="22">
        <v>7003</v>
      </c>
      <c r="H19" s="22">
        <v>1000</v>
      </c>
      <c r="I19" s="33">
        <v>67.720039974683985</v>
      </c>
      <c r="J19" s="33">
        <v>9.6701470762079094</v>
      </c>
      <c r="K19" s="33">
        <v>505.27699999999999</v>
      </c>
      <c r="L19" s="33">
        <v>4.88</v>
      </c>
      <c r="M19" s="33">
        <v>9.6701470762079094</v>
      </c>
      <c r="N19" s="41">
        <f>N20+N21</f>
        <v>334.07457581200003</v>
      </c>
      <c r="O19" s="41">
        <f>N19/N43*P47</f>
        <v>9.6701471510422028</v>
      </c>
      <c r="P19" s="41"/>
    </row>
    <row r="20" spans="1:16" ht="37.5" x14ac:dyDescent="0.3">
      <c r="A20" s="22" t="s">
        <v>61</v>
      </c>
      <c r="B20" s="32" t="s">
        <v>149</v>
      </c>
      <c r="C20" s="22">
        <v>353.39062562257436</v>
      </c>
      <c r="D20" s="22">
        <v>8.4030031623040884</v>
      </c>
      <c r="E20" s="33">
        <v>290.29855024811934</v>
      </c>
      <c r="F20" s="33">
        <v>8.4030031623040884</v>
      </c>
      <c r="G20" s="22">
        <v>7003</v>
      </c>
      <c r="H20" s="22">
        <v>1000</v>
      </c>
      <c r="I20" s="33">
        <v>58.846231145615526</v>
      </c>
      <c r="J20" s="33">
        <v>8.4030031623040884</v>
      </c>
      <c r="K20" s="33">
        <v>505.27699999999999</v>
      </c>
      <c r="L20" s="33">
        <v>4.24</v>
      </c>
      <c r="M20" s="33">
        <v>8.4030031623040884</v>
      </c>
      <c r="N20" s="41">
        <v>290.29855502200002</v>
      </c>
      <c r="O20" s="41">
        <f>N20/N43*P47</f>
        <v>8.4030032455310995</v>
      </c>
      <c r="P20" s="41"/>
    </row>
    <row r="21" spans="1:16" ht="18.75" x14ac:dyDescent="0.3">
      <c r="A21" s="22" t="s">
        <v>63</v>
      </c>
      <c r="B21" s="32" t="s">
        <v>65</v>
      </c>
      <c r="C21" s="22">
        <v>53.290088298089344</v>
      </c>
      <c r="D21" s="22">
        <v>1.267143913903821</v>
      </c>
      <c r="E21" s="33">
        <v>43.776020793635304</v>
      </c>
      <c r="F21" s="33">
        <v>1.267143913903821</v>
      </c>
      <c r="G21" s="22">
        <v>7003</v>
      </c>
      <c r="H21" s="22">
        <v>1000</v>
      </c>
      <c r="I21" s="33">
        <v>8.8738088290684587</v>
      </c>
      <c r="J21" s="33">
        <v>1.267143913903821</v>
      </c>
      <c r="K21" s="33">
        <v>505.27699999999999</v>
      </c>
      <c r="L21" s="33">
        <v>0.64</v>
      </c>
      <c r="M21" s="33">
        <v>1.267143913903821</v>
      </c>
      <c r="N21" s="41">
        <v>43.776020789999997</v>
      </c>
      <c r="O21" s="41">
        <f>N21/N43*P47</f>
        <v>1.2671439055111029</v>
      </c>
      <c r="P21" s="41"/>
    </row>
    <row r="22" spans="1:16" ht="18.75" x14ac:dyDescent="0.3">
      <c r="A22" s="22" t="s">
        <v>150</v>
      </c>
      <c r="B22" s="32" t="s">
        <v>151</v>
      </c>
      <c r="C22" s="22">
        <v>204.69536831646576</v>
      </c>
      <c r="D22" s="22">
        <v>4.8672933081968699</v>
      </c>
      <c r="E22" s="33">
        <v>168.15038191827728</v>
      </c>
      <c r="F22" s="33">
        <v>4.8672933081968699</v>
      </c>
      <c r="G22" s="22">
        <v>7003</v>
      </c>
      <c r="H22" s="22">
        <v>1000</v>
      </c>
      <c r="I22" s="33">
        <v>34.085655037302679</v>
      </c>
      <c r="J22" s="33">
        <v>4.8672933081968699</v>
      </c>
      <c r="K22" s="33">
        <v>505.27699999999999</v>
      </c>
      <c r="L22" s="33">
        <v>2.4593313608857899</v>
      </c>
      <c r="M22" s="33">
        <v>4.8672933081968699</v>
      </c>
      <c r="N22" s="41">
        <f>N23+N24</f>
        <v>168.15038189000001</v>
      </c>
      <c r="O22" s="41">
        <f>N22/N43*P47</f>
        <v>4.8672932755448386</v>
      </c>
      <c r="P22" s="41"/>
    </row>
    <row r="23" spans="1:16" ht="37.5" x14ac:dyDescent="0.3">
      <c r="A23" s="22" t="s">
        <v>67</v>
      </c>
      <c r="B23" s="32" t="s">
        <v>149</v>
      </c>
      <c r="C23" s="22">
        <v>165.73937205668091</v>
      </c>
      <c r="D23" s="22">
        <v>3.9409887148450098</v>
      </c>
      <c r="E23" s="33">
        <v>136.14933713175054</v>
      </c>
      <c r="F23" s="33">
        <v>3.9409887148450098</v>
      </c>
      <c r="G23" s="22">
        <v>7003</v>
      </c>
      <c r="H23" s="22">
        <v>1000</v>
      </c>
      <c r="I23" s="33">
        <v>27.6</v>
      </c>
      <c r="J23" s="33">
        <v>3.9409887148450098</v>
      </c>
      <c r="K23" s="33">
        <v>505.27699999999999</v>
      </c>
      <c r="L23" s="33">
        <v>1.9912909548707418</v>
      </c>
      <c r="M23" s="33">
        <v>3.9409887148450098</v>
      </c>
      <c r="N23" s="41">
        <v>136.1493371</v>
      </c>
      <c r="O23" s="41">
        <f>N23/N43*P47</f>
        <v>3.9409886881507417</v>
      </c>
      <c r="P23" s="41"/>
    </row>
    <row r="24" spans="1:16" ht="18.75" x14ac:dyDescent="0.3">
      <c r="A24" s="22" t="s">
        <v>68</v>
      </c>
      <c r="B24" s="32" t="s">
        <v>65</v>
      </c>
      <c r="C24" s="22">
        <v>38.955996259784861</v>
      </c>
      <c r="D24" s="22">
        <v>0.92630459335186066</v>
      </c>
      <c r="E24" s="33">
        <v>32.001044786526734</v>
      </c>
      <c r="F24" s="33">
        <v>0.92630459335186077</v>
      </c>
      <c r="G24" s="22">
        <v>7003</v>
      </c>
      <c r="H24" s="22">
        <v>1000</v>
      </c>
      <c r="I24" s="33">
        <v>6.4869110672430805</v>
      </c>
      <c r="J24" s="33">
        <v>0.92630459335186066</v>
      </c>
      <c r="K24" s="33">
        <v>505.27699999999999</v>
      </c>
      <c r="L24" s="33">
        <v>0.46804040601504804</v>
      </c>
      <c r="M24" s="33">
        <v>0.92630459335186055</v>
      </c>
      <c r="N24" s="41">
        <v>32.001044790000002</v>
      </c>
      <c r="O24" s="41">
        <f>N24/N43*P47</f>
        <v>0.92630458739409649</v>
      </c>
      <c r="P24" s="41"/>
    </row>
    <row r="25" spans="1:16" ht="18.75" x14ac:dyDescent="0.3">
      <c r="A25" s="22" t="s">
        <v>152</v>
      </c>
      <c r="B25" s="32" t="s">
        <v>153</v>
      </c>
      <c r="C25" s="22">
        <v>0</v>
      </c>
      <c r="D25" s="22">
        <v>0</v>
      </c>
      <c r="E25" s="33">
        <v>0</v>
      </c>
      <c r="F25" s="33">
        <v>0</v>
      </c>
      <c r="G25" s="22">
        <v>7003</v>
      </c>
      <c r="H25" s="22">
        <v>1000</v>
      </c>
      <c r="I25" s="33">
        <v>0</v>
      </c>
      <c r="J25" s="33">
        <v>0</v>
      </c>
      <c r="K25" s="33">
        <v>505.27699999999999</v>
      </c>
      <c r="L25" s="33">
        <v>0</v>
      </c>
      <c r="M25" s="33">
        <v>0</v>
      </c>
      <c r="N25" s="41">
        <v>0</v>
      </c>
      <c r="O25" s="41"/>
      <c r="P25" s="41"/>
    </row>
    <row r="26" spans="1:16" ht="37.5" x14ac:dyDescent="0.3">
      <c r="A26" s="22" t="s">
        <v>72</v>
      </c>
      <c r="B26" s="32" t="s">
        <v>149</v>
      </c>
      <c r="C26" s="22">
        <v>0</v>
      </c>
      <c r="D26" s="22">
        <v>0</v>
      </c>
      <c r="E26" s="33">
        <v>0</v>
      </c>
      <c r="F26" s="33">
        <v>0</v>
      </c>
      <c r="G26" s="22">
        <v>7003</v>
      </c>
      <c r="H26" s="22">
        <v>1000</v>
      </c>
      <c r="I26" s="33">
        <v>0</v>
      </c>
      <c r="J26" s="33">
        <v>0</v>
      </c>
      <c r="K26" s="33">
        <v>505.27699999999999</v>
      </c>
      <c r="L26" s="33">
        <v>0</v>
      </c>
      <c r="M26" s="33">
        <v>0</v>
      </c>
      <c r="N26" s="41">
        <v>0</v>
      </c>
      <c r="O26" s="41"/>
      <c r="P26" s="41"/>
    </row>
    <row r="27" spans="1:16" ht="18.75" x14ac:dyDescent="0.3">
      <c r="A27" s="22" t="s">
        <v>73</v>
      </c>
      <c r="B27" s="32" t="s">
        <v>65</v>
      </c>
      <c r="C27" s="22">
        <v>0</v>
      </c>
      <c r="D27" s="22">
        <v>0</v>
      </c>
      <c r="E27" s="33">
        <v>0</v>
      </c>
      <c r="F27" s="33">
        <v>0</v>
      </c>
      <c r="G27" s="22">
        <v>7003</v>
      </c>
      <c r="H27" s="22">
        <v>1000</v>
      </c>
      <c r="I27" s="33">
        <v>0</v>
      </c>
      <c r="J27" s="33">
        <v>0</v>
      </c>
      <c r="K27" s="33">
        <v>505.27699999999999</v>
      </c>
      <c r="L27" s="33">
        <v>0</v>
      </c>
      <c r="M27" s="33">
        <v>0</v>
      </c>
      <c r="N27" s="41">
        <v>0</v>
      </c>
      <c r="O27" s="41"/>
      <c r="P27" s="41"/>
    </row>
    <row r="28" spans="1:16" ht="18.75" x14ac:dyDescent="0.3">
      <c r="A28" s="22" t="s">
        <v>154</v>
      </c>
      <c r="B28" s="32" t="s">
        <v>155</v>
      </c>
      <c r="C28" s="22"/>
      <c r="D28" s="22">
        <v>0</v>
      </c>
      <c r="E28" s="33">
        <v>0</v>
      </c>
      <c r="F28" s="33">
        <v>0</v>
      </c>
      <c r="G28" s="22">
        <v>7003</v>
      </c>
      <c r="H28" s="22">
        <v>1000</v>
      </c>
      <c r="I28" s="33">
        <v>0</v>
      </c>
      <c r="J28" s="33">
        <v>0</v>
      </c>
      <c r="K28" s="33">
        <v>505.27699999999999</v>
      </c>
      <c r="L28" s="33">
        <v>0</v>
      </c>
      <c r="M28" s="33">
        <v>0</v>
      </c>
      <c r="N28" s="41">
        <v>0</v>
      </c>
      <c r="O28" s="41"/>
      <c r="P28" s="41"/>
    </row>
    <row r="29" spans="1:16" ht="18.75" x14ac:dyDescent="0.3">
      <c r="A29" s="22" t="s">
        <v>156</v>
      </c>
      <c r="B29" s="32" t="s">
        <v>157</v>
      </c>
      <c r="C29" s="22">
        <v>2860.8825622371296</v>
      </c>
      <c r="D29" s="22">
        <v>68.02672021960835</v>
      </c>
      <c r="E29" s="33">
        <v>2350.1191034268095</v>
      </c>
      <c r="F29" s="33">
        <v>68.02672021960835</v>
      </c>
      <c r="G29" s="22">
        <v>7003</v>
      </c>
      <c r="H29" s="22">
        <v>1000</v>
      </c>
      <c r="I29" s="33">
        <f>I6+I22</f>
        <v>476.39565503730267</v>
      </c>
      <c r="J29" s="33">
        <f>68.03</f>
        <v>68.03</v>
      </c>
      <c r="K29" s="33">
        <v>505.27699999999999</v>
      </c>
      <c r="L29" s="33">
        <v>34.372337112403045</v>
      </c>
      <c r="M29" s="33">
        <v>68.02672021960835</v>
      </c>
      <c r="N29" s="41">
        <f>N6+N22</f>
        <v>2350.1191081720926</v>
      </c>
      <c r="O29" s="41">
        <f>N29/N43*P47</f>
        <v>68.026719912051107</v>
      </c>
      <c r="P29" s="41"/>
    </row>
    <row r="30" spans="1:16" ht="18.75" x14ac:dyDescent="0.3">
      <c r="A30" s="22" t="s">
        <v>158</v>
      </c>
      <c r="B30" s="32" t="s">
        <v>159</v>
      </c>
      <c r="C30" s="22"/>
      <c r="D30" s="22">
        <v>0</v>
      </c>
      <c r="E30" s="33">
        <v>0</v>
      </c>
      <c r="F30" s="33">
        <v>0</v>
      </c>
      <c r="G30" s="22">
        <v>7003</v>
      </c>
      <c r="H30" s="22">
        <v>1000</v>
      </c>
      <c r="I30" s="33">
        <v>0</v>
      </c>
      <c r="J30" s="33">
        <v>0</v>
      </c>
      <c r="K30" s="33">
        <v>505.27699999999999</v>
      </c>
      <c r="L30" s="33">
        <v>0</v>
      </c>
      <c r="M30" s="33">
        <v>0</v>
      </c>
      <c r="N30" s="41">
        <v>0</v>
      </c>
      <c r="O30" s="41"/>
      <c r="P30" s="41"/>
    </row>
    <row r="31" spans="1:16" ht="18.75" x14ac:dyDescent="0.3">
      <c r="A31" s="22" t="s">
        <v>160</v>
      </c>
      <c r="B31" s="32" t="s">
        <v>161</v>
      </c>
      <c r="C31" s="22">
        <v>0</v>
      </c>
      <c r="D31" s="22">
        <v>0</v>
      </c>
      <c r="E31" s="33">
        <v>0</v>
      </c>
      <c r="F31" s="33">
        <v>0</v>
      </c>
      <c r="G31" s="22">
        <v>7003</v>
      </c>
      <c r="H31" s="22">
        <v>1000</v>
      </c>
      <c r="I31" s="33">
        <v>0</v>
      </c>
      <c r="J31" s="33">
        <v>0</v>
      </c>
      <c r="K31" s="33">
        <v>505.27699999999999</v>
      </c>
      <c r="L31" s="33">
        <v>0</v>
      </c>
      <c r="M31" s="33">
        <v>0</v>
      </c>
      <c r="N31" s="41"/>
      <c r="O31" s="41">
        <f>N31/N43*P47</f>
        <v>0</v>
      </c>
      <c r="P31" s="41"/>
    </row>
    <row r="32" spans="1:16" ht="18.75" x14ac:dyDescent="0.3">
      <c r="A32" s="22" t="s">
        <v>79</v>
      </c>
      <c r="B32" s="32" t="s">
        <v>80</v>
      </c>
      <c r="C32" s="22">
        <v>0</v>
      </c>
      <c r="D32" s="22">
        <v>0</v>
      </c>
      <c r="E32" s="33">
        <v>0</v>
      </c>
      <c r="F32" s="33">
        <v>0</v>
      </c>
      <c r="G32" s="22">
        <v>7003</v>
      </c>
      <c r="H32" s="22">
        <v>1000</v>
      </c>
      <c r="I32" s="33">
        <v>0</v>
      </c>
      <c r="J32" s="33">
        <v>0</v>
      </c>
      <c r="K32" s="33">
        <v>505.27699999999999</v>
      </c>
      <c r="L32" s="33">
        <v>0</v>
      </c>
      <c r="M32" s="33">
        <v>0</v>
      </c>
      <c r="N32" s="41"/>
      <c r="O32" s="41">
        <f>N32/N43*P47</f>
        <v>0</v>
      </c>
      <c r="P32" s="41"/>
    </row>
    <row r="33" spans="1:16" ht="18.75" x14ac:dyDescent="0.3">
      <c r="A33" s="22" t="s">
        <v>81</v>
      </c>
      <c r="B33" s="32" t="s">
        <v>162</v>
      </c>
      <c r="C33" s="22"/>
      <c r="D33" s="22">
        <v>0</v>
      </c>
      <c r="E33" s="33">
        <v>0</v>
      </c>
      <c r="F33" s="33">
        <v>0</v>
      </c>
      <c r="G33" s="22">
        <v>7003</v>
      </c>
      <c r="H33" s="22">
        <v>1000</v>
      </c>
      <c r="I33" s="33">
        <v>0</v>
      </c>
      <c r="J33" s="33">
        <v>0</v>
      </c>
      <c r="K33" s="33">
        <v>505.27699999999999</v>
      </c>
      <c r="L33" s="33">
        <v>0</v>
      </c>
      <c r="M33" s="33">
        <v>0</v>
      </c>
      <c r="N33" s="41">
        <v>0</v>
      </c>
      <c r="O33" s="41"/>
      <c r="P33" s="41"/>
    </row>
    <row r="34" spans="1:16" ht="18.75" x14ac:dyDescent="0.3">
      <c r="A34" s="22" t="s">
        <v>83</v>
      </c>
      <c r="B34" s="32" t="s">
        <v>163</v>
      </c>
      <c r="C34" s="22">
        <v>0</v>
      </c>
      <c r="D34" s="22">
        <v>0</v>
      </c>
      <c r="E34" s="33">
        <v>0</v>
      </c>
      <c r="F34" s="33">
        <v>0</v>
      </c>
      <c r="G34" s="22">
        <v>7003</v>
      </c>
      <c r="H34" s="22">
        <v>1000</v>
      </c>
      <c r="I34" s="33">
        <v>0</v>
      </c>
      <c r="J34" s="33">
        <v>0</v>
      </c>
      <c r="K34" s="33">
        <v>505.27699999999999</v>
      </c>
      <c r="L34" s="33">
        <v>0</v>
      </c>
      <c r="M34" s="33">
        <v>0</v>
      </c>
      <c r="N34" s="41">
        <v>0</v>
      </c>
      <c r="O34" s="41"/>
      <c r="P34" s="41"/>
    </row>
    <row r="35" spans="1:16" ht="18.75" x14ac:dyDescent="0.3">
      <c r="A35" s="22" t="s">
        <v>85</v>
      </c>
      <c r="B35" s="32" t="s">
        <v>352</v>
      </c>
      <c r="C35" s="22">
        <v>0</v>
      </c>
      <c r="D35" s="22">
        <v>0</v>
      </c>
      <c r="E35" s="33">
        <v>0</v>
      </c>
      <c r="F35" s="33">
        <v>0</v>
      </c>
      <c r="G35" s="22">
        <v>7003</v>
      </c>
      <c r="H35" s="22">
        <v>1000</v>
      </c>
      <c r="I35" s="33">
        <v>0</v>
      </c>
      <c r="J35" s="33">
        <v>0</v>
      </c>
      <c r="K35" s="33">
        <v>505.27699999999999</v>
      </c>
      <c r="L35" s="33">
        <v>0</v>
      </c>
      <c r="M35" s="33">
        <v>0</v>
      </c>
      <c r="N35" s="41"/>
      <c r="O35" s="41">
        <f>N35/N43*P47</f>
        <v>0</v>
      </c>
      <c r="P35" s="41"/>
    </row>
    <row r="36" spans="1:16" ht="18.75" x14ac:dyDescent="0.3">
      <c r="A36" s="22" t="s">
        <v>164</v>
      </c>
      <c r="B36" s="32" t="s">
        <v>165</v>
      </c>
      <c r="C36" s="22">
        <v>2860.8825622371296</v>
      </c>
      <c r="D36" s="22">
        <v>68.02672021960835</v>
      </c>
      <c r="E36" s="33">
        <v>2350.1191034268095</v>
      </c>
      <c r="F36" s="33">
        <v>68.02672021960835</v>
      </c>
      <c r="G36" s="22">
        <v>7003</v>
      </c>
      <c r="H36" s="22">
        <v>1000</v>
      </c>
      <c r="I36" s="33">
        <f>I29</f>
        <v>476.39565503730267</v>
      </c>
      <c r="J36" s="33">
        <f>J29</f>
        <v>68.03</v>
      </c>
      <c r="K36" s="33">
        <v>505.27699999999999</v>
      </c>
      <c r="L36" s="33">
        <v>34.372337112403045</v>
      </c>
      <c r="M36" s="33">
        <v>68.02672021960835</v>
      </c>
      <c r="N36" s="41">
        <f>N29+N31</f>
        <v>2350.1191081720926</v>
      </c>
      <c r="O36" s="41">
        <f>N36/N43*P47</f>
        <v>68.026719912051107</v>
      </c>
      <c r="P36" s="41"/>
    </row>
    <row r="37" spans="1:16" s="30" customFormat="1" ht="24.75" customHeight="1" x14ac:dyDescent="0.3">
      <c r="A37" s="22">
        <v>9</v>
      </c>
      <c r="B37" s="32" t="s">
        <v>175</v>
      </c>
      <c r="C37" s="22">
        <v>42055.277275053762</v>
      </c>
      <c r="D37" s="22"/>
      <c r="E37" s="33">
        <v>34547.000225947442</v>
      </c>
      <c r="F37" s="33" t="s">
        <v>35</v>
      </c>
      <c r="G37" s="22"/>
      <c r="H37" s="22"/>
      <c r="I37" s="33">
        <v>7003</v>
      </c>
      <c r="J37" s="33" t="s">
        <v>35</v>
      </c>
      <c r="K37" s="33"/>
      <c r="L37" s="33">
        <v>505.28</v>
      </c>
      <c r="M37" s="33" t="s">
        <v>35</v>
      </c>
      <c r="N37" s="41"/>
      <c r="O37" s="41"/>
      <c r="P37" s="41"/>
    </row>
    <row r="38" spans="1:16" ht="18.75" x14ac:dyDescent="0.3">
      <c r="A38" s="22">
        <v>10</v>
      </c>
      <c r="B38" s="32" t="s">
        <v>363</v>
      </c>
      <c r="C38" s="22"/>
      <c r="D38" s="22">
        <v>0</v>
      </c>
      <c r="E38" s="33">
        <v>0</v>
      </c>
      <c r="F38" s="33">
        <v>68.02672021960835</v>
      </c>
      <c r="G38" s="22"/>
      <c r="H38" s="22"/>
      <c r="I38" s="33">
        <v>0</v>
      </c>
      <c r="J38" s="33">
        <f>J29</f>
        <v>68.03</v>
      </c>
      <c r="K38" s="33"/>
      <c r="L38" s="33">
        <v>0</v>
      </c>
      <c r="M38" s="33">
        <f>68.03</f>
        <v>68.03</v>
      </c>
      <c r="N38" s="41">
        <v>0</v>
      </c>
      <c r="O38" s="41"/>
      <c r="P38" s="41"/>
    </row>
    <row r="39" spans="1:16" ht="0.75" customHeight="1" x14ac:dyDescent="0.3">
      <c r="A39" s="22" t="s">
        <v>166</v>
      </c>
      <c r="B39" s="32" t="s">
        <v>167</v>
      </c>
      <c r="C39" s="22"/>
      <c r="D39" s="22">
        <v>0</v>
      </c>
      <c r="E39" s="33">
        <v>0</v>
      </c>
      <c r="F39" s="33">
        <v>0</v>
      </c>
      <c r="G39" s="22"/>
      <c r="H39" s="22"/>
      <c r="I39" s="33">
        <v>0</v>
      </c>
      <c r="J39" s="33">
        <v>0</v>
      </c>
      <c r="K39" s="33"/>
      <c r="L39" s="33">
        <v>0</v>
      </c>
      <c r="M39" s="33">
        <v>0</v>
      </c>
      <c r="N39" s="41">
        <v>0</v>
      </c>
      <c r="O39" s="41"/>
      <c r="P39" s="41"/>
    </row>
    <row r="40" spans="1:16" ht="18.75" hidden="1" x14ac:dyDescent="0.3">
      <c r="A40" s="22" t="s">
        <v>168</v>
      </c>
      <c r="B40" s="32" t="s">
        <v>169</v>
      </c>
      <c r="C40" s="22">
        <v>2860.8825622371296</v>
      </c>
      <c r="D40" s="22">
        <v>68.02672021960835</v>
      </c>
      <c r="E40" s="33">
        <v>2350.1191034268095</v>
      </c>
      <c r="F40" s="33">
        <v>68.02672021960835</v>
      </c>
      <c r="G40" s="22"/>
      <c r="H40" s="22"/>
      <c r="I40" s="33">
        <v>476.3911216979173</v>
      </c>
      <c r="J40" s="33">
        <v>68.026720219608364</v>
      </c>
      <c r="K40" s="33"/>
      <c r="L40" s="33">
        <v>34.372337112403045</v>
      </c>
      <c r="M40" s="33">
        <v>68.02672021960835</v>
      </c>
      <c r="N40" s="49">
        <v>3951.2437418018899</v>
      </c>
      <c r="O40" s="41"/>
      <c r="P40" s="41"/>
    </row>
    <row r="41" spans="1:16" ht="18.75" hidden="1" x14ac:dyDescent="0.3">
      <c r="A41" s="22" t="s">
        <v>170</v>
      </c>
      <c r="B41" s="32" t="s">
        <v>171</v>
      </c>
      <c r="C41" s="22"/>
      <c r="D41" s="22">
        <v>0</v>
      </c>
      <c r="E41" s="33">
        <v>0</v>
      </c>
      <c r="F41" s="33">
        <v>0</v>
      </c>
      <c r="G41" s="22"/>
      <c r="H41" s="22"/>
      <c r="I41" s="33">
        <v>0</v>
      </c>
      <c r="J41" s="33">
        <v>0</v>
      </c>
      <c r="K41" s="33"/>
      <c r="L41" s="33">
        <v>0</v>
      </c>
      <c r="M41" s="33">
        <v>0</v>
      </c>
      <c r="N41" s="41">
        <v>0</v>
      </c>
      <c r="O41" s="41">
        <v>0</v>
      </c>
      <c r="P41" s="41"/>
    </row>
    <row r="42" spans="1:16" ht="18.75" hidden="1" x14ac:dyDescent="0.3">
      <c r="A42" s="22" t="s">
        <v>172</v>
      </c>
      <c r="B42" s="32" t="s">
        <v>173</v>
      </c>
      <c r="C42" s="22"/>
      <c r="D42" s="22">
        <v>0</v>
      </c>
      <c r="E42" s="33">
        <v>0</v>
      </c>
      <c r="F42" s="33">
        <v>0</v>
      </c>
      <c r="G42" s="22"/>
      <c r="H42" s="22"/>
      <c r="I42" s="33">
        <v>0</v>
      </c>
      <c r="J42" s="33">
        <v>0</v>
      </c>
      <c r="K42" s="33"/>
      <c r="L42" s="33">
        <v>0</v>
      </c>
      <c r="M42" s="33">
        <v>0</v>
      </c>
      <c r="N42" s="41">
        <v>0</v>
      </c>
      <c r="O42" s="41">
        <v>0</v>
      </c>
      <c r="P42" s="41"/>
    </row>
    <row r="43" spans="1:16" ht="23.25" hidden="1" customHeight="1" x14ac:dyDescent="0.3">
      <c r="A43" s="22" t="s">
        <v>174</v>
      </c>
      <c r="B43" s="32" t="s">
        <v>175</v>
      </c>
      <c r="C43" s="22">
        <v>42055.277275053762</v>
      </c>
      <c r="D43" s="22"/>
      <c r="E43" s="33">
        <v>34547.000225947442</v>
      </c>
      <c r="F43" s="33" t="s">
        <v>35</v>
      </c>
      <c r="G43" s="22"/>
      <c r="H43" s="22"/>
      <c r="I43" s="33">
        <v>7003</v>
      </c>
      <c r="J43" s="33" t="s">
        <v>35</v>
      </c>
      <c r="K43" s="33"/>
      <c r="L43" s="33">
        <v>505.28</v>
      </c>
      <c r="M43" s="33" t="s">
        <v>35</v>
      </c>
      <c r="N43" s="41">
        <v>34547.000225947442</v>
      </c>
      <c r="O43" s="41"/>
      <c r="P43" s="41"/>
    </row>
    <row r="44" spans="1:16" ht="18.75" hidden="1" x14ac:dyDescent="0.3">
      <c r="A44" s="22" t="s">
        <v>176</v>
      </c>
      <c r="B44" s="32" t="s">
        <v>177</v>
      </c>
      <c r="C44" s="22"/>
      <c r="D44" s="22">
        <v>0</v>
      </c>
      <c r="E44" s="33">
        <v>0</v>
      </c>
      <c r="F44" s="33">
        <v>0</v>
      </c>
      <c r="G44" s="22"/>
      <c r="H44" s="22"/>
      <c r="I44" s="33">
        <v>0</v>
      </c>
      <c r="J44" s="33">
        <v>0</v>
      </c>
      <c r="K44" s="33"/>
      <c r="L44" s="33">
        <v>0</v>
      </c>
      <c r="M44" s="33">
        <v>0</v>
      </c>
      <c r="N44" s="41">
        <v>0</v>
      </c>
      <c r="O44" s="41">
        <v>0</v>
      </c>
      <c r="P44" s="41"/>
    </row>
    <row r="45" spans="1:16" ht="18.75" x14ac:dyDescent="0.3">
      <c r="A45" s="22">
        <v>11</v>
      </c>
      <c r="B45" s="32" t="s">
        <v>178</v>
      </c>
      <c r="C45" s="22">
        <v>0</v>
      </c>
      <c r="D45" s="22">
        <v>81.632064263530012</v>
      </c>
      <c r="E45" s="33" t="s">
        <v>35</v>
      </c>
      <c r="F45" s="33">
        <v>81.632064263530012</v>
      </c>
      <c r="G45" s="22"/>
      <c r="H45" s="22"/>
      <c r="I45" s="33" t="s">
        <v>35</v>
      </c>
      <c r="J45" s="33">
        <f>J36*1.2</f>
        <v>81.635999999999996</v>
      </c>
      <c r="K45" s="33"/>
      <c r="L45" s="33" t="s">
        <v>35</v>
      </c>
      <c r="M45" s="33">
        <f>68.03*1.2</f>
        <v>81.635999999999996</v>
      </c>
      <c r="N45" s="41"/>
      <c r="O45" s="41">
        <f>O36*1.2</f>
        <v>81.632063894461325</v>
      </c>
      <c r="P45" s="41"/>
    </row>
    <row r="46" spans="1:16" ht="18.75" x14ac:dyDescent="0.3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1"/>
      <c r="O46" s="21"/>
      <c r="P46" s="21"/>
    </row>
    <row r="47" spans="1:16" ht="18.75" x14ac:dyDescent="0.3">
      <c r="A47" s="53" t="s">
        <v>357</v>
      </c>
      <c r="B47" s="53"/>
      <c r="C47" s="53"/>
      <c r="D47" s="53"/>
      <c r="E47" s="53"/>
      <c r="F47" s="53"/>
      <c r="G47" s="30"/>
      <c r="H47" s="30"/>
      <c r="I47" s="30"/>
      <c r="J47" s="30"/>
      <c r="K47" s="30"/>
      <c r="L47" s="30"/>
      <c r="M47" s="30"/>
      <c r="N47" s="21"/>
      <c r="O47" s="21"/>
      <c r="P47" s="21">
        <v>1000</v>
      </c>
    </row>
  </sheetData>
  <mergeCells count="9">
    <mergeCell ref="F1:H1"/>
    <mergeCell ref="B3:B4"/>
    <mergeCell ref="A3:A4"/>
    <mergeCell ref="A2:M2"/>
    <mergeCell ref="C3:D3"/>
    <mergeCell ref="E3:F3"/>
    <mergeCell ref="I3:J3"/>
    <mergeCell ref="L3:M3"/>
    <mergeCell ref="L1:N1"/>
  </mergeCells>
  <pageMargins left="0.7" right="0.7" top="0.75" bottom="0.75" header="0.3" footer="0.3"/>
  <pageSetup paperSize="9" scale="6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O61"/>
  <sheetViews>
    <sheetView topLeftCell="A10" workbookViewId="0">
      <selection activeCell="M1" sqref="M1:O1"/>
    </sheetView>
  </sheetViews>
  <sheetFormatPr defaultRowHeight="15" x14ac:dyDescent="0.25"/>
  <cols>
    <col min="1" max="1" width="7.140625" customWidth="1"/>
    <col min="2" max="2" width="65.28515625" customWidth="1"/>
    <col min="3" max="3" width="3" hidden="1" customWidth="1"/>
    <col min="4" max="4" width="14.5703125" hidden="1" customWidth="1"/>
    <col min="5" max="5" width="18.85546875" hidden="1" customWidth="1"/>
    <col min="6" max="6" width="21" hidden="1" customWidth="1"/>
    <col min="7" max="7" width="16.7109375" hidden="1" customWidth="1"/>
    <col min="8" max="8" width="14" hidden="1" customWidth="1"/>
    <col min="9" max="9" width="17.85546875" customWidth="1"/>
    <col min="10" max="10" width="16.5703125" customWidth="1"/>
    <col min="11" max="11" width="18.5703125" hidden="1" customWidth="1"/>
    <col min="12" max="12" width="12.28515625" hidden="1" customWidth="1"/>
    <col min="13" max="13" width="17.28515625" customWidth="1"/>
    <col min="14" max="14" width="19" customWidth="1"/>
    <col min="15" max="15" width="12.7109375" hidden="1" customWidth="1"/>
  </cols>
  <sheetData>
    <row r="1" spans="1:15" s="21" customFormat="1" ht="74.25" customHeight="1" x14ac:dyDescent="0.25">
      <c r="F1" s="69" t="s">
        <v>348</v>
      </c>
      <c r="G1" s="69"/>
      <c r="H1" s="69"/>
      <c r="M1" s="69" t="s">
        <v>369</v>
      </c>
      <c r="N1" s="69"/>
      <c r="O1" s="69"/>
    </row>
    <row r="2" spans="1:15" ht="41.25" customHeight="1" x14ac:dyDescent="0.25">
      <c r="A2" s="95" t="s">
        <v>358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</row>
    <row r="3" spans="1:15" ht="1.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5" ht="0.75" customHeight="1" x14ac:dyDescent="0.25">
      <c r="A4" s="92" t="s">
        <v>132</v>
      </c>
      <c r="B4" s="89" t="s">
        <v>133</v>
      </c>
      <c r="C4" s="87" t="s">
        <v>294</v>
      </c>
      <c r="D4" s="87"/>
      <c r="E4" s="87" t="s">
        <v>295</v>
      </c>
      <c r="F4" s="87"/>
      <c r="G4" s="87" t="s">
        <v>294</v>
      </c>
      <c r="H4" s="87"/>
      <c r="I4" s="87" t="s">
        <v>295</v>
      </c>
      <c r="J4" s="87"/>
      <c r="K4" s="87" t="s">
        <v>294</v>
      </c>
      <c r="L4" s="87"/>
      <c r="M4" s="87" t="s">
        <v>295</v>
      </c>
      <c r="N4" s="87"/>
      <c r="O4" s="87" t="s">
        <v>296</v>
      </c>
    </row>
    <row r="5" spans="1:15" ht="45" customHeight="1" x14ac:dyDescent="0.25">
      <c r="A5" s="93"/>
      <c r="B5" s="90"/>
      <c r="C5" s="87" t="s">
        <v>297</v>
      </c>
      <c r="D5" s="87"/>
      <c r="E5" s="87" t="s">
        <v>349</v>
      </c>
      <c r="F5" s="87"/>
      <c r="G5" s="87" t="s">
        <v>298</v>
      </c>
      <c r="H5" s="87"/>
      <c r="I5" s="87" t="s">
        <v>361</v>
      </c>
      <c r="J5" s="87"/>
      <c r="K5" s="87" t="s">
        <v>299</v>
      </c>
      <c r="L5" s="87"/>
      <c r="M5" s="87" t="s">
        <v>362</v>
      </c>
      <c r="N5" s="87"/>
      <c r="O5" s="87"/>
    </row>
    <row r="6" spans="1:15" ht="18.75" x14ac:dyDescent="0.3">
      <c r="A6" s="94"/>
      <c r="B6" s="91"/>
      <c r="C6" s="36" t="s">
        <v>136</v>
      </c>
      <c r="D6" s="36" t="s">
        <v>135</v>
      </c>
      <c r="E6" s="36" t="s">
        <v>136</v>
      </c>
      <c r="F6" s="36" t="s">
        <v>135</v>
      </c>
      <c r="G6" s="36" t="s">
        <v>136</v>
      </c>
      <c r="H6" s="36" t="s">
        <v>135</v>
      </c>
      <c r="I6" s="36" t="s">
        <v>136</v>
      </c>
      <c r="J6" s="36" t="s">
        <v>135</v>
      </c>
      <c r="K6" s="36" t="s">
        <v>136</v>
      </c>
      <c r="L6" s="36" t="s">
        <v>135</v>
      </c>
      <c r="M6" s="36" t="s">
        <v>136</v>
      </c>
      <c r="N6" s="36" t="s">
        <v>135</v>
      </c>
      <c r="O6" s="36"/>
    </row>
    <row r="7" spans="1:15" ht="18.75" x14ac:dyDescent="0.3">
      <c r="A7" s="36">
        <v>1</v>
      </c>
      <c r="B7" s="36">
        <v>2</v>
      </c>
      <c r="C7" s="36"/>
      <c r="D7" s="36"/>
      <c r="E7" s="36">
        <v>3</v>
      </c>
      <c r="F7" s="36">
        <v>4</v>
      </c>
      <c r="G7" s="36"/>
      <c r="H7" s="36"/>
      <c r="I7" s="36">
        <v>3</v>
      </c>
      <c r="J7" s="36">
        <v>4</v>
      </c>
      <c r="K7" s="36"/>
      <c r="L7" s="36"/>
      <c r="M7" s="36">
        <v>5</v>
      </c>
      <c r="N7" s="36">
        <v>6</v>
      </c>
      <c r="O7" s="36"/>
    </row>
    <row r="8" spans="1:15" ht="18.75" x14ac:dyDescent="0.3">
      <c r="A8" s="22">
        <v>1</v>
      </c>
      <c r="B8" s="32" t="s">
        <v>137</v>
      </c>
      <c r="C8" s="22">
        <v>62929.02</v>
      </c>
      <c r="D8" s="22">
        <v>1405.09</v>
      </c>
      <c r="E8" s="33">
        <v>74236.266320820505</v>
      </c>
      <c r="F8" s="33">
        <v>2148.8484186997571</v>
      </c>
      <c r="G8" s="22">
        <v>11844.899999999998</v>
      </c>
      <c r="H8" s="22">
        <v>1405.09</v>
      </c>
      <c r="I8" s="33">
        <f>'Структура В'!G6+'Структура Т'!I6+'Стуктура П'!I6</f>
        <v>25254.43</v>
      </c>
      <c r="J8" s="33">
        <f>J9+J20+J21+J24</f>
        <v>3606.23</v>
      </c>
      <c r="K8" s="33">
        <v>952.54</v>
      </c>
      <c r="L8" s="33">
        <v>1405.09</v>
      </c>
      <c r="M8" s="33">
        <f>'Структура В'!K6+'Структура Т'!M6+'Стуктура П'!L6</f>
        <v>3156.1699508141587</v>
      </c>
      <c r="N8" s="33">
        <f>N9+N20+N21+N24</f>
        <v>6246.41</v>
      </c>
      <c r="O8" s="22">
        <v>98148.493699220722</v>
      </c>
    </row>
    <row r="9" spans="1:15" ht="18.75" x14ac:dyDescent="0.3">
      <c r="A9" s="22" t="s">
        <v>36</v>
      </c>
      <c r="B9" s="32" t="s">
        <v>138</v>
      </c>
      <c r="C9" s="22">
        <v>52895.94</v>
      </c>
      <c r="D9" s="22">
        <v>1181.07</v>
      </c>
      <c r="E9" s="33">
        <v>53618.754370763585</v>
      </c>
      <c r="F9" s="33">
        <v>1552.0524031251218</v>
      </c>
      <c r="G9" s="22">
        <v>9956.4199999999983</v>
      </c>
      <c r="H9" s="22">
        <v>1181.07</v>
      </c>
      <c r="I9" s="33">
        <f>I10+I14+I18+I19</f>
        <v>21075.05</v>
      </c>
      <c r="J9" s="33">
        <f>J10+J14+J18+J19</f>
        <v>3009.4300000000003</v>
      </c>
      <c r="K9" s="33">
        <v>800.76</v>
      </c>
      <c r="L9" s="33">
        <v>1181.07</v>
      </c>
      <c r="M9" s="33">
        <f>M10+M14+M18+M19</f>
        <v>2854.62</v>
      </c>
      <c r="N9" s="33">
        <f>N10+N14+N18+N19</f>
        <v>5649.61</v>
      </c>
      <c r="O9" s="22">
        <v>73050.07147387549</v>
      </c>
    </row>
    <row r="10" spans="1:15" ht="48" customHeight="1" x14ac:dyDescent="0.3">
      <c r="A10" s="22" t="s">
        <v>39</v>
      </c>
      <c r="B10" s="32" t="s">
        <v>139</v>
      </c>
      <c r="C10" s="22">
        <v>49725.05</v>
      </c>
      <c r="D10" s="22">
        <v>1110.27</v>
      </c>
      <c r="E10" s="33">
        <v>49907.870589102793</v>
      </c>
      <c r="F10" s="33">
        <v>1444.6368885605928</v>
      </c>
      <c r="G10" s="22">
        <v>9359.58</v>
      </c>
      <c r="H10" s="22">
        <v>1110.27</v>
      </c>
      <c r="I10" s="33">
        <f>'Структура В'!G8</f>
        <v>20123.93</v>
      </c>
      <c r="J10" s="33">
        <f>'Структура В'!H8</f>
        <v>2873.61</v>
      </c>
      <c r="K10" s="33">
        <v>752.76</v>
      </c>
      <c r="L10" s="33">
        <v>1110.27</v>
      </c>
      <c r="M10" s="33">
        <f>'Структура В'!K8</f>
        <v>2786</v>
      </c>
      <c r="N10" s="33">
        <f>'Структура В'!L8</f>
        <v>5513.79</v>
      </c>
      <c r="O10" s="22">
        <v>68319.448793124087</v>
      </c>
    </row>
    <row r="11" spans="1:15" ht="18.75" hidden="1" x14ac:dyDescent="0.3">
      <c r="A11" s="22"/>
      <c r="B11" s="32" t="s">
        <v>300</v>
      </c>
      <c r="C11" s="22">
        <v>44371.133892228005</v>
      </c>
      <c r="D11" s="22">
        <v>990.72678311080585</v>
      </c>
      <c r="E11" s="33">
        <v>39675.38494593247</v>
      </c>
      <c r="F11" s="33">
        <v>1148.4466074024508</v>
      </c>
      <c r="G11" s="22">
        <v>8351.8302617095287</v>
      </c>
      <c r="H11" s="22">
        <v>990.72678311080585</v>
      </c>
      <c r="I11" s="33">
        <v>13651.705807216009</v>
      </c>
      <c r="J11" s="33">
        <v>1949.4082260768255</v>
      </c>
      <c r="K11" s="33">
        <v>671.71002842055555</v>
      </c>
      <c r="L11" s="33">
        <v>990.72678311080585</v>
      </c>
      <c r="M11" s="33">
        <v>984.96170574653604</v>
      </c>
      <c r="N11" s="33">
        <v>1949.3699718897478</v>
      </c>
      <c r="O11" s="22">
        <v>54312.052458895014</v>
      </c>
    </row>
    <row r="12" spans="1:15" ht="18.75" hidden="1" x14ac:dyDescent="0.3">
      <c r="A12" s="22"/>
      <c r="B12" s="32" t="s">
        <v>301</v>
      </c>
      <c r="C12" s="22">
        <v>1118.5450005724183</v>
      </c>
      <c r="D12" s="22">
        <v>24.97507710470957</v>
      </c>
      <c r="E12" s="33">
        <v>1216.9208979463872</v>
      </c>
      <c r="F12" s="33">
        <v>35.225081713213505</v>
      </c>
      <c r="G12" s="22">
        <v>210.53998772163314</v>
      </c>
      <c r="H12" s="22">
        <v>24.97507710470957</v>
      </c>
      <c r="I12" s="33">
        <v>418.72425716994559</v>
      </c>
      <c r="J12" s="33">
        <v>59.792125827494722</v>
      </c>
      <c r="K12" s="33">
        <v>16.933033443523804</v>
      </c>
      <c r="L12" s="33">
        <v>24.97507710470957</v>
      </c>
      <c r="M12" s="33">
        <v>30.210683148589407</v>
      </c>
      <c r="N12" s="33">
        <v>59.790339058752735</v>
      </c>
      <c r="O12" s="22">
        <v>1665.8558382649221</v>
      </c>
    </row>
    <row r="13" spans="1:15" ht="18.75" hidden="1" x14ac:dyDescent="0.3">
      <c r="A13" s="22"/>
      <c r="B13" s="32" t="s">
        <v>302</v>
      </c>
      <c r="C13" s="22">
        <v>4235.3711071995804</v>
      </c>
      <c r="D13" s="22">
        <v>94.568139784484558</v>
      </c>
      <c r="E13" s="33">
        <v>9015.5647452239355</v>
      </c>
      <c r="F13" s="33">
        <v>260.96519944492843</v>
      </c>
      <c r="G13" s="22">
        <v>797.2097505688381</v>
      </c>
      <c r="H13" s="22">
        <v>94.568139784484558</v>
      </c>
      <c r="I13" s="33">
        <v>3102.1208176160021</v>
      </c>
      <c r="J13" s="33">
        <v>442.97027239982879</v>
      </c>
      <c r="K13" s="33">
        <v>64.116938135920634</v>
      </c>
      <c r="L13" s="33">
        <v>94.568139784484558</v>
      </c>
      <c r="M13" s="33">
        <v>223.85493312421283</v>
      </c>
      <c r="N13" s="33">
        <v>443.01408452039715</v>
      </c>
      <c r="O13" s="22">
        <v>12341.540495964149</v>
      </c>
    </row>
    <row r="14" spans="1:15" ht="19.5" customHeight="1" x14ac:dyDescent="0.3">
      <c r="A14" s="22" t="s">
        <v>41</v>
      </c>
      <c r="B14" s="32" t="s">
        <v>140</v>
      </c>
      <c r="C14" s="22">
        <v>2922.32</v>
      </c>
      <c r="D14" s="22">
        <v>65.25</v>
      </c>
      <c r="E14" s="33">
        <v>3494.3465336017216</v>
      </c>
      <c r="F14" s="33">
        <v>101.14761147427335</v>
      </c>
      <c r="G14" s="22">
        <v>550.05999999999995</v>
      </c>
      <c r="H14" s="22">
        <v>65.25</v>
      </c>
      <c r="I14" s="33">
        <v>708.34</v>
      </c>
      <c r="J14" s="33">
        <v>101.15</v>
      </c>
      <c r="K14" s="33">
        <v>44.24</v>
      </c>
      <c r="L14" s="33">
        <v>65.25</v>
      </c>
      <c r="M14" s="33">
        <v>51.11</v>
      </c>
      <c r="N14" s="33">
        <v>101.15</v>
      </c>
      <c r="O14" s="22">
        <v>4253.7910250977184</v>
      </c>
    </row>
    <row r="15" spans="1:15" ht="37.5" hidden="1" x14ac:dyDescent="0.3">
      <c r="A15" s="22" t="s">
        <v>43</v>
      </c>
      <c r="B15" s="32" t="s">
        <v>141</v>
      </c>
      <c r="C15" s="22"/>
      <c r="D15" s="22"/>
      <c r="E15" s="33">
        <v>0</v>
      </c>
      <c r="F15" s="33">
        <v>0</v>
      </c>
      <c r="G15" s="22"/>
      <c r="H15" s="22"/>
      <c r="I15" s="33">
        <v>0</v>
      </c>
      <c r="J15" s="33">
        <v>0</v>
      </c>
      <c r="K15" s="33"/>
      <c r="L15" s="33"/>
      <c r="M15" s="33">
        <v>0</v>
      </c>
      <c r="N15" s="33">
        <v>0</v>
      </c>
      <c r="O15" s="22">
        <v>0</v>
      </c>
    </row>
    <row r="16" spans="1:15" ht="37.5" hidden="1" x14ac:dyDescent="0.3">
      <c r="A16" s="22" t="s">
        <v>142</v>
      </c>
      <c r="B16" s="32" t="s">
        <v>143</v>
      </c>
      <c r="C16" s="22"/>
      <c r="D16" s="22"/>
      <c r="E16" s="33">
        <v>0</v>
      </c>
      <c r="F16" s="33">
        <v>0</v>
      </c>
      <c r="G16" s="22"/>
      <c r="H16" s="22"/>
      <c r="I16" s="33">
        <v>0</v>
      </c>
      <c r="J16" s="33">
        <v>0</v>
      </c>
      <c r="K16" s="33"/>
      <c r="L16" s="33"/>
      <c r="M16" s="33">
        <v>0</v>
      </c>
      <c r="N16" s="33">
        <v>0</v>
      </c>
      <c r="O16" s="22">
        <v>0</v>
      </c>
    </row>
    <row r="17" spans="1:15" ht="18.75" hidden="1" x14ac:dyDescent="0.3">
      <c r="A17" s="22" t="s">
        <v>45</v>
      </c>
      <c r="B17" s="32" t="s">
        <v>144</v>
      </c>
      <c r="C17" s="22"/>
      <c r="D17" s="22"/>
      <c r="E17" s="33">
        <v>0</v>
      </c>
      <c r="F17" s="33">
        <v>0</v>
      </c>
      <c r="G17" s="22"/>
      <c r="H17" s="22"/>
      <c r="I17" s="33">
        <v>0</v>
      </c>
      <c r="J17" s="33">
        <v>0</v>
      </c>
      <c r="K17" s="33"/>
      <c r="L17" s="33"/>
      <c r="M17" s="33">
        <v>0</v>
      </c>
      <c r="N17" s="33">
        <v>0</v>
      </c>
      <c r="O17" s="22">
        <v>0</v>
      </c>
    </row>
    <row r="18" spans="1:15" ht="18.75" x14ac:dyDescent="0.3">
      <c r="A18" s="22" t="s">
        <v>350</v>
      </c>
      <c r="B18" s="32" t="s">
        <v>46</v>
      </c>
      <c r="C18" s="22">
        <v>110.79</v>
      </c>
      <c r="D18" s="22">
        <v>2.4700000000000002</v>
      </c>
      <c r="E18" s="33">
        <v>109.42068458420637</v>
      </c>
      <c r="F18" s="33">
        <v>3.1672991745797425</v>
      </c>
      <c r="G18" s="22">
        <v>20.82</v>
      </c>
      <c r="H18" s="22">
        <v>2.4700000000000002</v>
      </c>
      <c r="I18" s="33">
        <v>22.18</v>
      </c>
      <c r="J18" s="33">
        <v>3.17</v>
      </c>
      <c r="K18" s="33">
        <v>1.67</v>
      </c>
      <c r="L18" s="33">
        <v>2.4700000000000002</v>
      </c>
      <c r="M18" s="33">
        <v>1.6</v>
      </c>
      <c r="N18" s="33">
        <v>3.17</v>
      </c>
      <c r="O18" s="22">
        <v>133.20165227659163</v>
      </c>
    </row>
    <row r="19" spans="1:15" ht="18" customHeight="1" x14ac:dyDescent="0.3">
      <c r="A19" s="22" t="s">
        <v>351</v>
      </c>
      <c r="B19" s="32" t="s">
        <v>145</v>
      </c>
      <c r="C19" s="22">
        <v>137.78</v>
      </c>
      <c r="D19" s="22">
        <v>3.08</v>
      </c>
      <c r="E19" s="33">
        <v>164.28241521803835</v>
      </c>
      <c r="F19" s="33">
        <v>4.7553308599310604</v>
      </c>
      <c r="G19" s="22">
        <v>25.96</v>
      </c>
      <c r="H19" s="22">
        <v>3.08</v>
      </c>
      <c r="I19" s="33">
        <v>220.6</v>
      </c>
      <c r="J19" s="33">
        <v>31.5</v>
      </c>
      <c r="K19" s="33">
        <v>2.09</v>
      </c>
      <c r="L19" s="33">
        <v>3.08</v>
      </c>
      <c r="M19" s="33">
        <v>15.91</v>
      </c>
      <c r="N19" s="33">
        <v>31.5</v>
      </c>
      <c r="O19" s="22">
        <v>413.22000327549733</v>
      </c>
    </row>
    <row r="20" spans="1:15" ht="36.75" customHeight="1" x14ac:dyDescent="0.3">
      <c r="A20" s="22" t="s">
        <v>49</v>
      </c>
      <c r="B20" s="32" t="s">
        <v>146</v>
      </c>
      <c r="C20" s="22">
        <v>5240.01</v>
      </c>
      <c r="D20" s="22">
        <v>117</v>
      </c>
      <c r="E20" s="33">
        <v>8034.1019561128678</v>
      </c>
      <c r="F20" s="33">
        <v>232.5557054480235</v>
      </c>
      <c r="G20" s="22">
        <v>986.31</v>
      </c>
      <c r="H20" s="22">
        <v>117</v>
      </c>
      <c r="I20" s="33">
        <v>1628.59</v>
      </c>
      <c r="J20" s="33">
        <v>232.56</v>
      </c>
      <c r="K20" s="33">
        <v>79.23</v>
      </c>
      <c r="L20" s="33">
        <v>117</v>
      </c>
      <c r="M20" s="33">
        <v>117.51</v>
      </c>
      <c r="N20" s="33">
        <v>232.56</v>
      </c>
      <c r="O20" s="22">
        <v>9780.1947004323792</v>
      </c>
    </row>
    <row r="21" spans="1:15" ht="18.75" x14ac:dyDescent="0.3">
      <c r="A21" s="22" t="s">
        <v>51</v>
      </c>
      <c r="B21" s="32" t="s">
        <v>147</v>
      </c>
      <c r="C21" s="22">
        <v>1142.56</v>
      </c>
      <c r="D21" s="22">
        <v>25.51</v>
      </c>
      <c r="E21" s="33">
        <v>4176.7628483106555</v>
      </c>
      <c r="F21" s="33">
        <v>120.90088425364449</v>
      </c>
      <c r="G21" s="22">
        <v>215.05</v>
      </c>
      <c r="H21" s="22">
        <v>25.51</v>
      </c>
      <c r="I21" s="33">
        <v>846.68</v>
      </c>
      <c r="J21" s="33">
        <v>120.91</v>
      </c>
      <c r="K21" s="33">
        <v>17.29</v>
      </c>
      <c r="L21" s="33">
        <v>25.51</v>
      </c>
      <c r="M21" s="33">
        <v>61.09</v>
      </c>
      <c r="N21" s="33">
        <v>120.91</v>
      </c>
      <c r="O21" s="22">
        <v>5084.5203299667946</v>
      </c>
    </row>
    <row r="22" spans="1:15" ht="18.75" x14ac:dyDescent="0.3">
      <c r="A22" s="22" t="s">
        <v>53</v>
      </c>
      <c r="B22" s="32" t="s">
        <v>56</v>
      </c>
      <c r="C22" s="22">
        <v>806.66</v>
      </c>
      <c r="D22" s="22">
        <v>18.010000000000002</v>
      </c>
      <c r="E22" s="33">
        <v>2947.4758968707151</v>
      </c>
      <c r="F22" s="33">
        <v>85.317853847532788</v>
      </c>
      <c r="G22" s="22">
        <v>151.82</v>
      </c>
      <c r="H22" s="22">
        <v>18.010000000000002</v>
      </c>
      <c r="I22" s="33">
        <v>597.49</v>
      </c>
      <c r="J22" s="33">
        <v>85.32</v>
      </c>
      <c r="K22" s="33">
        <v>12.21</v>
      </c>
      <c r="L22" s="33">
        <v>18.010000000000002</v>
      </c>
      <c r="M22" s="33">
        <v>43.11</v>
      </c>
      <c r="N22" s="33">
        <v>85.32</v>
      </c>
      <c r="O22" s="22">
        <v>3588.0661154562245</v>
      </c>
    </row>
    <row r="23" spans="1:15" ht="18.75" x14ac:dyDescent="0.3">
      <c r="A23" s="22" t="s">
        <v>55</v>
      </c>
      <c r="B23" s="32" t="s">
        <v>368</v>
      </c>
      <c r="C23" s="22">
        <v>335.9</v>
      </c>
      <c r="D23" s="22">
        <v>7.5</v>
      </c>
      <c r="E23" s="33">
        <v>1229.286951439941</v>
      </c>
      <c r="F23" s="33">
        <v>35.583030406111703</v>
      </c>
      <c r="G23" s="22">
        <v>63.23</v>
      </c>
      <c r="H23" s="22">
        <v>7.5</v>
      </c>
      <c r="I23" s="33">
        <v>249.19</v>
      </c>
      <c r="J23" s="33">
        <v>35.590000000000003</v>
      </c>
      <c r="K23" s="33">
        <v>5.08</v>
      </c>
      <c r="L23" s="33">
        <v>7.5</v>
      </c>
      <c r="M23" s="33">
        <v>17.98</v>
      </c>
      <c r="N23" s="33">
        <v>35.590000000000003</v>
      </c>
      <c r="O23" s="22">
        <v>1496.4542145105709</v>
      </c>
    </row>
    <row r="24" spans="1:15" ht="18.75" x14ac:dyDescent="0.3">
      <c r="A24" s="22" t="s">
        <v>59</v>
      </c>
      <c r="B24" s="32" t="s">
        <v>148</v>
      </c>
      <c r="C24" s="22">
        <v>3650.51</v>
      </c>
      <c r="D24" s="22">
        <v>81.510000000000005</v>
      </c>
      <c r="E24" s="33">
        <v>8406.6471456333948</v>
      </c>
      <c r="F24" s="33">
        <v>243.33942587296713</v>
      </c>
      <c r="G24" s="22">
        <v>687.12</v>
      </c>
      <c r="H24" s="22">
        <v>81.510000000000005</v>
      </c>
      <c r="I24" s="33">
        <f>I25+I26</f>
        <v>1704.1000000000001</v>
      </c>
      <c r="J24" s="33">
        <v>243.33</v>
      </c>
      <c r="K24" s="33">
        <v>55.26</v>
      </c>
      <c r="L24" s="33">
        <v>81.510000000000005</v>
      </c>
      <c r="M24" s="33">
        <v>122.95</v>
      </c>
      <c r="N24" s="33">
        <v>243.33</v>
      </c>
      <c r="O24" s="22">
        <v>10233.707024380214</v>
      </c>
    </row>
    <row r="25" spans="1:15" ht="20.25" customHeight="1" x14ac:dyDescent="0.3">
      <c r="A25" s="22" t="s">
        <v>61</v>
      </c>
      <c r="B25" s="32" t="s">
        <v>149</v>
      </c>
      <c r="C25" s="22">
        <v>3321.11</v>
      </c>
      <c r="D25" s="22">
        <v>74.150000000000006</v>
      </c>
      <c r="E25" s="33">
        <v>7303.0470979519923</v>
      </c>
      <c r="F25" s="33">
        <v>211.39453781665532</v>
      </c>
      <c r="G25" s="22">
        <v>625.08000000000004</v>
      </c>
      <c r="H25" s="22">
        <v>74.150000000000006</v>
      </c>
      <c r="I25" s="33">
        <v>1480.4</v>
      </c>
      <c r="J25" s="33">
        <v>211.39</v>
      </c>
      <c r="K25" s="33">
        <v>50.27</v>
      </c>
      <c r="L25" s="33">
        <v>74.150000000000006</v>
      </c>
      <c r="M25" s="33">
        <v>106.81</v>
      </c>
      <c r="N25" s="33">
        <v>211.39</v>
      </c>
      <c r="O25" s="22">
        <v>8890.2560481736564</v>
      </c>
    </row>
    <row r="26" spans="1:15" ht="18.75" x14ac:dyDescent="0.3">
      <c r="A26" s="22" t="s">
        <v>63</v>
      </c>
      <c r="B26" s="32" t="s">
        <v>65</v>
      </c>
      <c r="C26" s="22">
        <v>329.4</v>
      </c>
      <c r="D26" s="22">
        <v>7.36</v>
      </c>
      <c r="E26" s="33">
        <v>1103.6000476814036</v>
      </c>
      <c r="F26" s="33">
        <v>31.944888056311797</v>
      </c>
      <c r="G26" s="22">
        <v>62.04</v>
      </c>
      <c r="H26" s="22">
        <v>7.36</v>
      </c>
      <c r="I26" s="33">
        <v>223.7</v>
      </c>
      <c r="J26" s="33">
        <v>31.94</v>
      </c>
      <c r="K26" s="33">
        <v>4.99</v>
      </c>
      <c r="L26" s="33">
        <v>7.36</v>
      </c>
      <c r="M26" s="33">
        <v>16.14</v>
      </c>
      <c r="N26" s="33">
        <v>31.94</v>
      </c>
      <c r="O26" s="22">
        <v>1343.4511467724149</v>
      </c>
    </row>
    <row r="27" spans="1:15" ht="18.75" x14ac:dyDescent="0.3">
      <c r="A27" s="22" t="s">
        <v>150</v>
      </c>
      <c r="B27" s="32" t="s">
        <v>151</v>
      </c>
      <c r="C27" s="22">
        <v>1821.53</v>
      </c>
      <c r="D27" s="22">
        <v>40.67</v>
      </c>
      <c r="E27" s="33">
        <v>4089.9807236778006</v>
      </c>
      <c r="F27" s="33">
        <v>118.38888249856139</v>
      </c>
      <c r="G27" s="22">
        <v>342.85</v>
      </c>
      <c r="H27" s="22">
        <v>40.67</v>
      </c>
      <c r="I27" s="33">
        <v>829.08</v>
      </c>
      <c r="J27" s="33">
        <v>118.39</v>
      </c>
      <c r="K27" s="33">
        <v>27.57</v>
      </c>
      <c r="L27" s="33">
        <v>40.67</v>
      </c>
      <c r="M27" s="33">
        <v>59.82</v>
      </c>
      <c r="N27" s="33">
        <v>118.39</v>
      </c>
      <c r="O27" s="22">
        <v>4978.8773609640157</v>
      </c>
    </row>
    <row r="28" spans="1:15" ht="38.25" customHeight="1" x14ac:dyDescent="0.3">
      <c r="A28" s="22" t="s">
        <v>67</v>
      </c>
      <c r="B28" s="32" t="s">
        <v>149</v>
      </c>
      <c r="C28" s="22">
        <v>1705.92</v>
      </c>
      <c r="D28" s="22">
        <v>38.090000000000003</v>
      </c>
      <c r="E28" s="33">
        <v>3425.2107122297944</v>
      </c>
      <c r="F28" s="33">
        <v>99.146400909769127</v>
      </c>
      <c r="G28" s="22">
        <v>321.10000000000002</v>
      </c>
      <c r="H28" s="22">
        <v>38.090000000000003</v>
      </c>
      <c r="I28" s="33">
        <v>694.32</v>
      </c>
      <c r="J28" s="33">
        <v>99.14</v>
      </c>
      <c r="K28" s="33">
        <v>25.82</v>
      </c>
      <c r="L28" s="33">
        <v>38.090000000000003</v>
      </c>
      <c r="M28" s="33">
        <v>50.09</v>
      </c>
      <c r="N28" s="33">
        <v>99.14</v>
      </c>
      <c r="O28" s="22">
        <v>4169.6294494951408</v>
      </c>
    </row>
    <row r="29" spans="1:15" ht="18.75" x14ac:dyDescent="0.3">
      <c r="A29" s="22" t="s">
        <v>68</v>
      </c>
      <c r="B29" s="32" t="s">
        <v>65</v>
      </c>
      <c r="C29" s="22">
        <v>115.61</v>
      </c>
      <c r="D29" s="22">
        <v>2.58</v>
      </c>
      <c r="E29" s="33">
        <v>664.7700114480067</v>
      </c>
      <c r="F29" s="33">
        <v>19.242481588792273</v>
      </c>
      <c r="G29" s="22">
        <v>21.75</v>
      </c>
      <c r="H29" s="22">
        <v>2.58</v>
      </c>
      <c r="I29" s="33">
        <v>134.76</v>
      </c>
      <c r="J29" s="33">
        <v>19.25</v>
      </c>
      <c r="K29" s="33">
        <v>1.75</v>
      </c>
      <c r="L29" s="33">
        <v>2.58</v>
      </c>
      <c r="M29" s="33">
        <v>9.73</v>
      </c>
      <c r="N29" s="33">
        <v>19.25</v>
      </c>
      <c r="O29" s="22">
        <v>809.2479114688756</v>
      </c>
    </row>
    <row r="30" spans="1:15" ht="18.75" x14ac:dyDescent="0.3">
      <c r="A30" s="22" t="s">
        <v>152</v>
      </c>
      <c r="B30" s="32" t="s">
        <v>153</v>
      </c>
      <c r="C30" s="22">
        <v>47.03</v>
      </c>
      <c r="D30" s="22">
        <v>1.05</v>
      </c>
      <c r="E30" s="33">
        <v>0</v>
      </c>
      <c r="F30" s="33">
        <v>0</v>
      </c>
      <c r="G30" s="22">
        <v>8.85</v>
      </c>
      <c r="H30" s="22">
        <v>1.05</v>
      </c>
      <c r="I30" s="33">
        <v>0</v>
      </c>
      <c r="J30" s="33">
        <v>0</v>
      </c>
      <c r="K30" s="33">
        <v>0.71</v>
      </c>
      <c r="L30" s="33">
        <v>1.05</v>
      </c>
      <c r="M30" s="33">
        <v>0</v>
      </c>
      <c r="N30" s="33">
        <v>0</v>
      </c>
      <c r="O30" s="22">
        <v>0</v>
      </c>
    </row>
    <row r="31" spans="1:15" ht="37.5" customHeight="1" x14ac:dyDescent="0.3">
      <c r="A31" s="22" t="s">
        <v>72</v>
      </c>
      <c r="B31" s="32" t="s">
        <v>149</v>
      </c>
      <c r="C31" s="22">
        <v>44.79</v>
      </c>
      <c r="D31" s="22">
        <v>1</v>
      </c>
      <c r="E31" s="33">
        <v>0</v>
      </c>
      <c r="F31" s="33">
        <v>0</v>
      </c>
      <c r="G31" s="22">
        <v>8.43</v>
      </c>
      <c r="H31" s="22">
        <v>1</v>
      </c>
      <c r="I31" s="33">
        <v>0</v>
      </c>
      <c r="J31" s="33">
        <v>0</v>
      </c>
      <c r="K31" s="33">
        <v>0.68</v>
      </c>
      <c r="L31" s="33">
        <v>1</v>
      </c>
      <c r="M31" s="33">
        <v>0</v>
      </c>
      <c r="N31" s="33">
        <v>0</v>
      </c>
      <c r="O31" s="22">
        <v>0</v>
      </c>
    </row>
    <row r="32" spans="1:15" ht="18.75" x14ac:dyDescent="0.3">
      <c r="A32" s="22" t="s">
        <v>73</v>
      </c>
      <c r="B32" s="32" t="s">
        <v>65</v>
      </c>
      <c r="C32" s="22">
        <v>2.2400000000000002</v>
      </c>
      <c r="D32" s="22">
        <v>0.05</v>
      </c>
      <c r="E32" s="33">
        <v>0</v>
      </c>
      <c r="F32" s="33">
        <v>0</v>
      </c>
      <c r="G32" s="22">
        <v>0.42</v>
      </c>
      <c r="H32" s="22">
        <v>0.05</v>
      </c>
      <c r="I32" s="33">
        <v>0</v>
      </c>
      <c r="J32" s="33">
        <v>0</v>
      </c>
      <c r="K32" s="33">
        <v>0.03</v>
      </c>
      <c r="L32" s="33">
        <v>0.05</v>
      </c>
      <c r="M32" s="33">
        <v>0</v>
      </c>
      <c r="N32" s="33">
        <v>0</v>
      </c>
      <c r="O32" s="22">
        <v>0</v>
      </c>
    </row>
    <row r="33" spans="1:15" ht="18.75" x14ac:dyDescent="0.3">
      <c r="A33" s="22" t="s">
        <v>154</v>
      </c>
      <c r="B33" s="32" t="s">
        <v>155</v>
      </c>
      <c r="C33" s="22"/>
      <c r="D33" s="22"/>
      <c r="E33" s="33">
        <v>0</v>
      </c>
      <c r="F33" s="33">
        <v>0</v>
      </c>
      <c r="G33" s="22"/>
      <c r="H33" s="22"/>
      <c r="I33" s="33">
        <v>0</v>
      </c>
      <c r="J33" s="33">
        <v>0</v>
      </c>
      <c r="K33" s="33"/>
      <c r="L33" s="33"/>
      <c r="M33" s="33">
        <v>0</v>
      </c>
      <c r="N33" s="33">
        <v>0</v>
      </c>
      <c r="O33" s="22">
        <v>0</v>
      </c>
    </row>
    <row r="34" spans="1:15" ht="18.75" x14ac:dyDescent="0.3">
      <c r="A34" s="22" t="s">
        <v>156</v>
      </c>
      <c r="B34" s="32" t="s">
        <v>157</v>
      </c>
      <c r="C34" s="22">
        <v>64797.58</v>
      </c>
      <c r="D34" s="22">
        <v>1446.81</v>
      </c>
      <c r="E34" s="33">
        <v>78326.247044498319</v>
      </c>
      <c r="F34" s="33">
        <v>2267.2373011983182</v>
      </c>
      <c r="G34" s="22">
        <v>12196.599999999999</v>
      </c>
      <c r="H34" s="22">
        <v>1446.81</v>
      </c>
      <c r="I34" s="33">
        <f>I8+I27</f>
        <v>26083.510000000002</v>
      </c>
      <c r="J34" s="33">
        <f>J8+J27</f>
        <v>3724.62</v>
      </c>
      <c r="K34" s="33">
        <v>980.82</v>
      </c>
      <c r="L34" s="33">
        <v>1446.81</v>
      </c>
      <c r="M34" s="33">
        <f>M8+M27</f>
        <v>3215.9899508141589</v>
      </c>
      <c r="N34" s="33">
        <f>N8+N27</f>
        <v>6364.8</v>
      </c>
      <c r="O34" s="22">
        <v>103127.37106018477</v>
      </c>
    </row>
    <row r="35" spans="1:15" ht="18.75" x14ac:dyDescent="0.3">
      <c r="A35" s="22" t="s">
        <v>158</v>
      </c>
      <c r="B35" s="32" t="s">
        <v>159</v>
      </c>
      <c r="C35" s="22"/>
      <c r="D35" s="22"/>
      <c r="E35" s="33">
        <v>0</v>
      </c>
      <c r="F35" s="33">
        <v>0</v>
      </c>
      <c r="G35" s="22"/>
      <c r="H35" s="22"/>
      <c r="I35" s="33">
        <v>0</v>
      </c>
      <c r="J35" s="33">
        <v>0</v>
      </c>
      <c r="K35" s="33"/>
      <c r="L35" s="33"/>
      <c r="M35" s="33">
        <v>0</v>
      </c>
      <c r="N35" s="33">
        <v>0</v>
      </c>
      <c r="O35" s="22">
        <v>0</v>
      </c>
    </row>
    <row r="36" spans="1:15" ht="18.75" x14ac:dyDescent="0.3">
      <c r="A36" s="22" t="s">
        <v>160</v>
      </c>
      <c r="B36" s="32" t="s">
        <v>161</v>
      </c>
      <c r="C36" s="22"/>
      <c r="D36" s="22"/>
      <c r="E36" s="33">
        <v>0</v>
      </c>
      <c r="F36" s="33">
        <v>0</v>
      </c>
      <c r="G36" s="22">
        <v>1216.6500000000001</v>
      </c>
      <c r="H36" s="22">
        <v>144.68</v>
      </c>
      <c r="I36" s="33">
        <f>I37+I39+I40</f>
        <v>1987.4451999999999</v>
      </c>
      <c r="J36" s="33">
        <f>I36/I42*1000+0.01</f>
        <v>283.80911466514351</v>
      </c>
      <c r="K36" s="33">
        <v>98.09</v>
      </c>
      <c r="L36" s="33">
        <v>144.68</v>
      </c>
      <c r="M36" s="33">
        <f>M37+M39+M40</f>
        <v>143.40100000000001</v>
      </c>
      <c r="N36" s="33">
        <f>M36/M42*1000</f>
        <v>283.80654955191011</v>
      </c>
      <c r="O36" s="22">
        <v>0</v>
      </c>
    </row>
    <row r="37" spans="1:15" ht="18.75" x14ac:dyDescent="0.3">
      <c r="A37" s="22" t="s">
        <v>79</v>
      </c>
      <c r="B37" s="32" t="s">
        <v>80</v>
      </c>
      <c r="C37" s="22"/>
      <c r="D37" s="22"/>
      <c r="E37" s="33">
        <v>0</v>
      </c>
      <c r="F37" s="33">
        <v>0</v>
      </c>
      <c r="G37" s="22">
        <v>219.52</v>
      </c>
      <c r="H37" s="22">
        <v>26.04</v>
      </c>
      <c r="I37" s="33">
        <f>I39*0.18</f>
        <v>162.02519999999998</v>
      </c>
      <c r="J37" s="33">
        <f>I37/I42*1000</f>
        <v>23.136541482221901</v>
      </c>
      <c r="K37" s="33">
        <v>17.649999999999999</v>
      </c>
      <c r="L37" s="33">
        <v>26.04</v>
      </c>
      <c r="M37" s="33">
        <f>M39*0.18</f>
        <v>11.691000000000001</v>
      </c>
      <c r="N37" s="33">
        <f>M37/M42*1000</f>
        <v>23.13779102524655</v>
      </c>
      <c r="O37" s="22">
        <v>0</v>
      </c>
    </row>
    <row r="38" spans="1:15" ht="18.75" x14ac:dyDescent="0.3">
      <c r="A38" s="22" t="s">
        <v>81</v>
      </c>
      <c r="B38" s="32" t="s">
        <v>162</v>
      </c>
      <c r="C38" s="22"/>
      <c r="D38" s="22"/>
      <c r="E38" s="33">
        <v>0</v>
      </c>
      <c r="F38" s="33">
        <v>0</v>
      </c>
      <c r="G38" s="22"/>
      <c r="H38" s="22"/>
      <c r="I38" s="33">
        <v>0</v>
      </c>
      <c r="J38" s="33">
        <v>0</v>
      </c>
      <c r="K38" s="33"/>
      <c r="L38" s="33"/>
      <c r="M38" s="33"/>
      <c r="N38" s="33">
        <f>M38/M42*1000</f>
        <v>0</v>
      </c>
      <c r="O38" s="22">
        <v>0</v>
      </c>
    </row>
    <row r="39" spans="1:15" ht="18.75" x14ac:dyDescent="0.3">
      <c r="A39" s="22" t="s">
        <v>83</v>
      </c>
      <c r="B39" s="32" t="s">
        <v>163</v>
      </c>
      <c r="C39" s="22"/>
      <c r="D39" s="22"/>
      <c r="E39" s="33">
        <v>0</v>
      </c>
      <c r="F39" s="33">
        <v>0</v>
      </c>
      <c r="G39" s="22">
        <v>1000.13</v>
      </c>
      <c r="H39" s="22">
        <v>118.64</v>
      </c>
      <c r="I39" s="33">
        <f>900.04+0.1</f>
        <v>900.14</v>
      </c>
      <c r="J39" s="33">
        <f>I39/I42*1000</f>
        <v>128.53634156789948</v>
      </c>
      <c r="K39" s="33">
        <v>80.44</v>
      </c>
      <c r="L39" s="33">
        <v>118.64</v>
      </c>
      <c r="M39" s="33">
        <v>64.95</v>
      </c>
      <c r="N39" s="33">
        <f>M39/M42*1000</f>
        <v>128.54328347359194</v>
      </c>
      <c r="O39" s="22">
        <v>0</v>
      </c>
    </row>
    <row r="40" spans="1:15" ht="18.75" x14ac:dyDescent="0.3">
      <c r="A40" s="22" t="s">
        <v>85</v>
      </c>
      <c r="B40" s="32" t="s">
        <v>352</v>
      </c>
      <c r="C40" s="22"/>
      <c r="D40" s="22"/>
      <c r="E40" s="33">
        <v>0</v>
      </c>
      <c r="F40" s="33">
        <v>0</v>
      </c>
      <c r="G40" s="22"/>
      <c r="H40" s="22"/>
      <c r="I40" s="33">
        <v>925.28</v>
      </c>
      <c r="J40" s="33">
        <f>I40/I42*1000</f>
        <v>132.12623161502214</v>
      </c>
      <c r="K40" s="33"/>
      <c r="L40" s="33"/>
      <c r="M40" s="33">
        <v>66.760000000000005</v>
      </c>
      <c r="N40" s="33">
        <f>M40/M42*1000</f>
        <v>132.12547505307157</v>
      </c>
      <c r="O40" s="22">
        <v>0</v>
      </c>
    </row>
    <row r="41" spans="1:15" ht="18.75" x14ac:dyDescent="0.3">
      <c r="A41" s="22" t="s">
        <v>164</v>
      </c>
      <c r="B41" s="32" t="s">
        <v>165</v>
      </c>
      <c r="C41" s="22">
        <v>64797.58</v>
      </c>
      <c r="D41" s="22">
        <v>1446.81</v>
      </c>
      <c r="E41" s="33">
        <v>78326.247044498319</v>
      </c>
      <c r="F41" s="33">
        <v>2267.2273011983179</v>
      </c>
      <c r="G41" s="22">
        <v>13413.249999999998</v>
      </c>
      <c r="H41" s="22">
        <v>1591.49</v>
      </c>
      <c r="I41" s="33">
        <f>'Структура В'!G36+'Структура Т'!I36+'Стуктура П'!I36+0.01</f>
        <v>28070.960855037298</v>
      </c>
      <c r="J41" s="33">
        <f>J34+J36</f>
        <v>4008.4291146651435</v>
      </c>
      <c r="K41" s="33">
        <v>1078.9100000000001</v>
      </c>
      <c r="L41" s="33">
        <v>1591.49</v>
      </c>
      <c r="M41" s="33">
        <f>M34+M36</f>
        <v>3359.3909508141587</v>
      </c>
      <c r="N41" s="33">
        <f>N34+N36</f>
        <v>6648.6065495519106</v>
      </c>
      <c r="O41" s="22">
        <v>103127.37406018477</v>
      </c>
    </row>
    <row r="42" spans="1:15" s="30" customFormat="1" ht="37.5" x14ac:dyDescent="0.3">
      <c r="A42" s="22">
        <v>9</v>
      </c>
      <c r="B42" s="32" t="s">
        <v>175</v>
      </c>
      <c r="C42" s="22">
        <v>44786.45</v>
      </c>
      <c r="D42" s="22"/>
      <c r="E42" s="33">
        <v>34547</v>
      </c>
      <c r="F42" s="33">
        <v>0</v>
      </c>
      <c r="G42" s="22">
        <v>8430</v>
      </c>
      <c r="H42" s="22"/>
      <c r="I42" s="33">
        <v>7003</v>
      </c>
      <c r="J42" s="33">
        <v>0</v>
      </c>
      <c r="K42" s="33">
        <v>678</v>
      </c>
      <c r="L42" s="33"/>
      <c r="M42" s="33">
        <v>505.27727505376345</v>
      </c>
      <c r="N42" s="33">
        <v>0</v>
      </c>
      <c r="O42" s="22"/>
    </row>
    <row r="43" spans="1:15" ht="18.75" x14ac:dyDescent="0.3">
      <c r="A43" s="22">
        <v>10</v>
      </c>
      <c r="B43" s="32" t="s">
        <v>363</v>
      </c>
      <c r="C43" s="22"/>
      <c r="D43" s="22">
        <v>1446.81</v>
      </c>
      <c r="E43" s="33">
        <v>0</v>
      </c>
      <c r="F43" s="33">
        <v>2267.2273011983179</v>
      </c>
      <c r="G43" s="22"/>
      <c r="H43" s="22">
        <v>1591.49</v>
      </c>
      <c r="I43" s="33">
        <v>0</v>
      </c>
      <c r="J43" s="33">
        <f>J41</f>
        <v>4008.4291146651435</v>
      </c>
      <c r="K43" s="33"/>
      <c r="L43" s="33">
        <v>1591.49</v>
      </c>
      <c r="M43" s="33">
        <v>0</v>
      </c>
      <c r="N43" s="33">
        <f>N41</f>
        <v>6648.6065495519106</v>
      </c>
      <c r="O43" s="22">
        <v>0</v>
      </c>
    </row>
    <row r="44" spans="1:15" ht="18.75" hidden="1" x14ac:dyDescent="0.3">
      <c r="A44" s="22" t="s">
        <v>166</v>
      </c>
      <c r="B44" s="32" t="s">
        <v>167</v>
      </c>
      <c r="C44" s="22"/>
      <c r="D44" s="22">
        <v>1110.27</v>
      </c>
      <c r="E44" s="33">
        <v>49907.870589102793</v>
      </c>
      <c r="F44" s="33">
        <v>1444.6368885605928</v>
      </c>
      <c r="G44" s="22"/>
      <c r="H44" s="22">
        <v>1110.27</v>
      </c>
      <c r="I44" s="33">
        <v>17172.550882001957</v>
      </c>
      <c r="J44" s="33">
        <v>2452.170624304149</v>
      </c>
      <c r="K44" s="33"/>
      <c r="L44" s="33">
        <v>1110.27</v>
      </c>
      <c r="M44" s="33">
        <v>1239.0273220193383</v>
      </c>
      <c r="N44" s="33">
        <v>2452.1730605982648</v>
      </c>
      <c r="O44" s="22">
        <v>68319.448793124087</v>
      </c>
    </row>
    <row r="45" spans="1:15" ht="18.75" hidden="1" x14ac:dyDescent="0.3">
      <c r="A45" s="22" t="s">
        <v>168</v>
      </c>
      <c r="B45" s="32" t="s">
        <v>169</v>
      </c>
      <c r="C45" s="22"/>
      <c r="D45" s="22">
        <v>336.54</v>
      </c>
      <c r="E45" s="33">
        <v>20773.532643727402</v>
      </c>
      <c r="F45" s="33">
        <v>822.60041263772598</v>
      </c>
      <c r="G45" s="22"/>
      <c r="H45" s="22">
        <v>481.22</v>
      </c>
      <c r="I45" s="33">
        <v>4409.8738832322088</v>
      </c>
      <c r="J45" s="33">
        <v>851.00031730375304</v>
      </c>
      <c r="K45" s="33"/>
      <c r="L45" s="33">
        <v>481.22</v>
      </c>
      <c r="M45" s="33">
        <v>318.18108253397389</v>
      </c>
      <c r="N45" s="33">
        <v>850.99568638936944</v>
      </c>
      <c r="O45" s="22">
        <v>25501.587609493585</v>
      </c>
    </row>
    <row r="46" spans="1:15" ht="18.75" hidden="1" x14ac:dyDescent="0.3">
      <c r="A46" s="22" t="s">
        <v>170</v>
      </c>
      <c r="B46" s="32" t="s">
        <v>171</v>
      </c>
      <c r="C46" s="22"/>
      <c r="D46" s="22">
        <v>76.739999999999995</v>
      </c>
      <c r="E46" s="33">
        <v>63.71793935275538</v>
      </c>
      <c r="F46" s="33">
        <v>63.718220391799527</v>
      </c>
      <c r="G46" s="22"/>
      <c r="H46" s="22">
        <v>69.760000000000005</v>
      </c>
      <c r="I46" s="33">
        <v>74.236867169535373</v>
      </c>
      <c r="J46" s="33">
        <v>74.236867169535373</v>
      </c>
      <c r="K46" s="33"/>
      <c r="L46" s="33">
        <v>69.760000000000005</v>
      </c>
      <c r="M46" s="33">
        <v>74.236776388072371</v>
      </c>
      <c r="N46" s="33">
        <v>74.236990248668178</v>
      </c>
      <c r="O46" s="22">
        <v>66.247637366634677</v>
      </c>
    </row>
    <row r="47" spans="1:15" ht="18.75" hidden="1" x14ac:dyDescent="0.3">
      <c r="A47" s="22" t="s">
        <v>172</v>
      </c>
      <c r="B47" s="32" t="s">
        <v>173</v>
      </c>
      <c r="C47" s="22"/>
      <c r="D47" s="22">
        <v>23.26</v>
      </c>
      <c r="E47" s="33">
        <v>36.28206064724462</v>
      </c>
      <c r="F47" s="33">
        <v>36.281779608200473</v>
      </c>
      <c r="G47" s="22"/>
      <c r="H47" s="22">
        <v>30.24</v>
      </c>
      <c r="I47" s="33">
        <v>25.763132830464627</v>
      </c>
      <c r="J47" s="33">
        <v>25.763132830464627</v>
      </c>
      <c r="K47" s="33"/>
      <c r="L47" s="33">
        <v>30.24</v>
      </c>
      <c r="M47" s="33">
        <v>25.763223611927629</v>
      </c>
      <c r="N47" s="33">
        <v>25.763009751331822</v>
      </c>
      <c r="O47" s="22">
        <v>33.752362633365323</v>
      </c>
    </row>
    <row r="48" spans="1:15" ht="18.75" hidden="1" customHeight="1" x14ac:dyDescent="0.3">
      <c r="A48" s="22" t="s">
        <v>174</v>
      </c>
      <c r="B48" s="32" t="s">
        <v>175</v>
      </c>
      <c r="C48" s="22">
        <v>44786.45</v>
      </c>
      <c r="D48" s="22"/>
      <c r="E48" s="33">
        <v>34547</v>
      </c>
      <c r="F48" s="33">
        <v>0</v>
      </c>
      <c r="G48" s="22">
        <v>8430</v>
      </c>
      <c r="H48" s="22"/>
      <c r="I48" s="33">
        <v>7003</v>
      </c>
      <c r="J48" s="33">
        <v>0</v>
      </c>
      <c r="K48" s="33">
        <v>678</v>
      </c>
      <c r="L48" s="33"/>
      <c r="M48" s="33">
        <v>505.27727505376345</v>
      </c>
      <c r="N48" s="33">
        <v>0</v>
      </c>
      <c r="O48" s="22">
        <v>42055.277275053762</v>
      </c>
    </row>
    <row r="49" spans="1:15" ht="18.75" hidden="1" x14ac:dyDescent="0.3">
      <c r="A49" s="22" t="s">
        <v>176</v>
      </c>
      <c r="B49" s="32" t="s">
        <v>177</v>
      </c>
      <c r="C49" s="22"/>
      <c r="D49" s="22"/>
      <c r="E49" s="33">
        <v>0</v>
      </c>
      <c r="F49" s="33">
        <v>2720.6827614379818</v>
      </c>
      <c r="G49" s="22"/>
      <c r="H49" s="22"/>
      <c r="I49" s="33">
        <v>0</v>
      </c>
      <c r="J49" s="33">
        <v>0</v>
      </c>
      <c r="K49" s="33"/>
      <c r="L49" s="33"/>
      <c r="M49" s="33">
        <v>0</v>
      </c>
      <c r="N49" s="33">
        <v>0</v>
      </c>
      <c r="O49" s="22"/>
    </row>
    <row r="50" spans="1:15" ht="18" customHeight="1" x14ac:dyDescent="0.3">
      <c r="A50" s="37">
        <v>11</v>
      </c>
      <c r="B50" s="32" t="s">
        <v>178</v>
      </c>
      <c r="C50" s="22"/>
      <c r="D50" s="22">
        <v>1736.17</v>
      </c>
      <c r="E50" s="33">
        <v>0</v>
      </c>
      <c r="F50" s="33">
        <v>2720.6847614379822</v>
      </c>
      <c r="G50" s="22"/>
      <c r="H50" s="22">
        <v>1909.79</v>
      </c>
      <c r="I50" s="33">
        <v>0</v>
      </c>
      <c r="J50" s="33">
        <f>J41*1.2+0.01</f>
        <v>4810.1249375981724</v>
      </c>
      <c r="K50" s="33"/>
      <c r="L50" s="33">
        <v>1909.79</v>
      </c>
      <c r="M50" s="33">
        <v>0</v>
      </c>
      <c r="N50" s="33">
        <f>N41*1.2+0.01</f>
        <v>7978.3378594622927</v>
      </c>
      <c r="O50" s="22">
        <v>2942.633539558235</v>
      </c>
    </row>
    <row r="51" spans="1:15" ht="18.75" hidden="1" x14ac:dyDescent="0.3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</row>
    <row r="52" spans="1:15" ht="18.75" x14ac:dyDescent="0.3">
      <c r="A52" s="88" t="s">
        <v>364</v>
      </c>
      <c r="B52" s="88"/>
      <c r="C52" s="88"/>
      <c r="D52" s="88"/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26"/>
    </row>
    <row r="53" spans="1:15" ht="18.75" x14ac:dyDescent="0.3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</row>
    <row r="54" spans="1:15" ht="18.75" x14ac:dyDescent="0.3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</row>
    <row r="55" spans="1:15" ht="18.75" x14ac:dyDescent="0.3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</row>
    <row r="56" spans="1:15" ht="18.75" x14ac:dyDescent="0.3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</row>
    <row r="57" spans="1:15" ht="18.75" x14ac:dyDescent="0.3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</row>
    <row r="58" spans="1:15" ht="18.75" x14ac:dyDescent="0.3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</row>
    <row r="59" spans="1:15" ht="18.75" x14ac:dyDescent="0.3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</row>
    <row r="60" spans="1:15" ht="18.75" x14ac:dyDescent="0.3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</row>
    <row r="61" spans="1:15" ht="18.75" x14ac:dyDescent="0.3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</row>
  </sheetData>
  <mergeCells count="19">
    <mergeCell ref="A52:N52"/>
    <mergeCell ref="M1:O1"/>
    <mergeCell ref="F1:H1"/>
    <mergeCell ref="B4:B6"/>
    <mergeCell ref="A4:A6"/>
    <mergeCell ref="O4:O5"/>
    <mergeCell ref="A2:O2"/>
    <mergeCell ref="I4:J4"/>
    <mergeCell ref="I5:J5"/>
    <mergeCell ref="K4:L4"/>
    <mergeCell ref="K5:L5"/>
    <mergeCell ref="M4:N4"/>
    <mergeCell ref="M5:N5"/>
    <mergeCell ref="C4:D4"/>
    <mergeCell ref="C5:D5"/>
    <mergeCell ref="E5:F5"/>
    <mergeCell ref="E4:F4"/>
    <mergeCell ref="G4:H4"/>
    <mergeCell ref="G5:H5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O61"/>
  <sheetViews>
    <sheetView topLeftCell="A27" workbookViewId="0">
      <selection activeCell="I36" sqref="I36:J40"/>
    </sheetView>
  </sheetViews>
  <sheetFormatPr defaultRowHeight="15" x14ac:dyDescent="0.25"/>
  <cols>
    <col min="1" max="1" width="7.140625" style="56" customWidth="1"/>
    <col min="2" max="2" width="65.28515625" style="56" customWidth="1"/>
    <col min="3" max="3" width="3" style="56" hidden="1" customWidth="1"/>
    <col min="4" max="4" width="14.5703125" style="56" hidden="1" customWidth="1"/>
    <col min="5" max="5" width="18.85546875" style="56" hidden="1" customWidth="1"/>
    <col min="6" max="6" width="21" style="56" hidden="1" customWidth="1"/>
    <col min="7" max="7" width="16.7109375" style="56" hidden="1" customWidth="1"/>
    <col min="8" max="8" width="14" style="56" hidden="1" customWidth="1"/>
    <col min="9" max="9" width="17.85546875" style="56" customWidth="1"/>
    <col min="10" max="10" width="16.5703125" style="56" customWidth="1"/>
    <col min="11" max="11" width="18.5703125" style="56" hidden="1" customWidth="1"/>
    <col min="12" max="12" width="12.28515625" style="56" hidden="1" customWidth="1"/>
    <col min="13" max="13" width="17.28515625" style="56" customWidth="1"/>
    <col min="14" max="14" width="19" style="56" customWidth="1"/>
    <col min="15" max="15" width="12.7109375" style="56" hidden="1" customWidth="1"/>
    <col min="16" max="16384" width="9.140625" style="56"/>
  </cols>
  <sheetData>
    <row r="1" spans="1:15" ht="74.25" customHeight="1" x14ac:dyDescent="0.25">
      <c r="F1" s="69" t="s">
        <v>348</v>
      </c>
      <c r="G1" s="69"/>
      <c r="H1" s="69"/>
      <c r="M1" s="69" t="s">
        <v>367</v>
      </c>
      <c r="N1" s="69"/>
      <c r="O1" s="69"/>
    </row>
    <row r="2" spans="1:15" ht="41.25" customHeight="1" x14ac:dyDescent="0.25">
      <c r="A2" s="95" t="s">
        <v>366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</row>
    <row r="3" spans="1:15" ht="1.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5" ht="0.75" customHeight="1" x14ac:dyDescent="0.25">
      <c r="A4" s="92" t="s">
        <v>132</v>
      </c>
      <c r="B4" s="89" t="s">
        <v>133</v>
      </c>
      <c r="C4" s="87" t="s">
        <v>294</v>
      </c>
      <c r="D4" s="87"/>
      <c r="E4" s="87" t="s">
        <v>295</v>
      </c>
      <c r="F4" s="87"/>
      <c r="G4" s="87" t="s">
        <v>294</v>
      </c>
      <c r="H4" s="87"/>
      <c r="I4" s="87" t="s">
        <v>295</v>
      </c>
      <c r="J4" s="87"/>
      <c r="K4" s="87" t="s">
        <v>294</v>
      </c>
      <c r="L4" s="87"/>
      <c r="M4" s="87" t="s">
        <v>295</v>
      </c>
      <c r="N4" s="87"/>
      <c r="O4" s="87" t="s">
        <v>296</v>
      </c>
    </row>
    <row r="5" spans="1:15" ht="45" customHeight="1" x14ac:dyDescent="0.25">
      <c r="A5" s="93"/>
      <c r="B5" s="90"/>
      <c r="C5" s="87" t="s">
        <v>297</v>
      </c>
      <c r="D5" s="87"/>
      <c r="E5" s="87" t="s">
        <v>349</v>
      </c>
      <c r="F5" s="87"/>
      <c r="G5" s="87" t="s">
        <v>298</v>
      </c>
      <c r="H5" s="87"/>
      <c r="I5" s="87" t="s">
        <v>361</v>
      </c>
      <c r="J5" s="87"/>
      <c r="K5" s="87" t="s">
        <v>299</v>
      </c>
      <c r="L5" s="87"/>
      <c r="M5" s="87" t="s">
        <v>362</v>
      </c>
      <c r="N5" s="87"/>
      <c r="O5" s="87"/>
    </row>
    <row r="6" spans="1:15" ht="18.75" x14ac:dyDescent="0.3">
      <c r="A6" s="94"/>
      <c r="B6" s="91"/>
      <c r="C6" s="36" t="s">
        <v>136</v>
      </c>
      <c r="D6" s="36" t="s">
        <v>135</v>
      </c>
      <c r="E6" s="36" t="s">
        <v>136</v>
      </c>
      <c r="F6" s="36" t="s">
        <v>135</v>
      </c>
      <c r="G6" s="36" t="s">
        <v>136</v>
      </c>
      <c r="H6" s="36" t="s">
        <v>135</v>
      </c>
      <c r="I6" s="36" t="s">
        <v>136</v>
      </c>
      <c r="J6" s="36" t="s">
        <v>135</v>
      </c>
      <c r="K6" s="36" t="s">
        <v>136</v>
      </c>
      <c r="L6" s="36" t="s">
        <v>135</v>
      </c>
      <c r="M6" s="36" t="s">
        <v>136</v>
      </c>
      <c r="N6" s="36" t="s">
        <v>135</v>
      </c>
      <c r="O6" s="36"/>
    </row>
    <row r="7" spans="1:15" ht="18.75" x14ac:dyDescent="0.3">
      <c r="A7" s="36">
        <v>1</v>
      </c>
      <c r="B7" s="36">
        <v>2</v>
      </c>
      <c r="C7" s="36"/>
      <c r="D7" s="36"/>
      <c r="E7" s="36">
        <v>3</v>
      </c>
      <c r="F7" s="36">
        <v>4</v>
      </c>
      <c r="G7" s="36"/>
      <c r="H7" s="36"/>
      <c r="I7" s="36">
        <v>3</v>
      </c>
      <c r="J7" s="36">
        <v>4</v>
      </c>
      <c r="K7" s="36"/>
      <c r="L7" s="36"/>
      <c r="M7" s="36">
        <v>5</v>
      </c>
      <c r="N7" s="36">
        <v>6</v>
      </c>
      <c r="O7" s="36"/>
    </row>
    <row r="8" spans="1:15" ht="18.75" x14ac:dyDescent="0.3">
      <c r="A8" s="22">
        <v>1</v>
      </c>
      <c r="B8" s="32" t="s">
        <v>137</v>
      </c>
      <c r="C8" s="22">
        <v>62929.02</v>
      </c>
      <c r="D8" s="22">
        <v>1405.09</v>
      </c>
      <c r="E8" s="33">
        <v>74236.266320820505</v>
      </c>
      <c r="F8" s="33">
        <v>2148.8484186997571</v>
      </c>
      <c r="G8" s="22">
        <v>11844.899999999998</v>
      </c>
      <c r="H8" s="22">
        <v>1405.09</v>
      </c>
      <c r="I8" s="33">
        <f>I9+I20+I21+I24</f>
        <v>22303.039999999997</v>
      </c>
      <c r="J8" s="33">
        <f>J9+J20+J21+J24</f>
        <v>3184.79</v>
      </c>
      <c r="K8" s="33">
        <v>952.54</v>
      </c>
      <c r="L8" s="33">
        <v>1405.09</v>
      </c>
      <c r="M8" s="33">
        <v>1609.2</v>
      </c>
      <c r="N8" s="33">
        <f>N9+N20+N21+N24</f>
        <v>3184.7899999999995</v>
      </c>
      <c r="O8" s="22">
        <v>98148.493699220722</v>
      </c>
    </row>
    <row r="9" spans="1:15" ht="18.75" x14ac:dyDescent="0.3">
      <c r="A9" s="22" t="s">
        <v>36</v>
      </c>
      <c r="B9" s="32" t="s">
        <v>138</v>
      </c>
      <c r="C9" s="22">
        <v>52895.94</v>
      </c>
      <c r="D9" s="22">
        <v>1181.07</v>
      </c>
      <c r="E9" s="33">
        <v>53618.754370763585</v>
      </c>
      <c r="F9" s="33">
        <v>1552.0524031251218</v>
      </c>
      <c r="G9" s="22">
        <v>9956.4199999999983</v>
      </c>
      <c r="H9" s="22">
        <v>1181.07</v>
      </c>
      <c r="I9" s="33">
        <v>18123.669999999998</v>
      </c>
      <c r="J9" s="33">
        <f>J10+J14+J18+J19</f>
        <v>2587.9900000000002</v>
      </c>
      <c r="K9" s="33">
        <v>800.76</v>
      </c>
      <c r="L9" s="33">
        <v>1181.07</v>
      </c>
      <c r="M9" s="33">
        <v>1307.6500000000001</v>
      </c>
      <c r="N9" s="33">
        <v>2587.9899999999998</v>
      </c>
      <c r="O9" s="22">
        <v>73050.07147387549</v>
      </c>
    </row>
    <row r="10" spans="1:15" ht="48" customHeight="1" x14ac:dyDescent="0.3">
      <c r="A10" s="22" t="s">
        <v>39</v>
      </c>
      <c r="B10" s="32" t="s">
        <v>139</v>
      </c>
      <c r="C10" s="22">
        <v>49725.05</v>
      </c>
      <c r="D10" s="22">
        <v>1110.27</v>
      </c>
      <c r="E10" s="33">
        <v>49907.870589102793</v>
      </c>
      <c r="F10" s="33">
        <v>1444.6368885605928</v>
      </c>
      <c r="G10" s="22">
        <v>9359.58</v>
      </c>
      <c r="H10" s="22">
        <v>1110.27</v>
      </c>
      <c r="I10" s="33">
        <v>17172.55</v>
      </c>
      <c r="J10" s="33">
        <v>2452.17</v>
      </c>
      <c r="K10" s="33">
        <v>752.76</v>
      </c>
      <c r="L10" s="33">
        <v>1110.27</v>
      </c>
      <c r="M10" s="33">
        <v>1239.03</v>
      </c>
      <c r="N10" s="33">
        <v>2452.17</v>
      </c>
      <c r="O10" s="22">
        <v>68319.448793124087</v>
      </c>
    </row>
    <row r="11" spans="1:15" ht="18.75" hidden="1" x14ac:dyDescent="0.3">
      <c r="A11" s="22"/>
      <c r="B11" s="32" t="s">
        <v>300</v>
      </c>
      <c r="C11" s="22">
        <v>44371.133892228005</v>
      </c>
      <c r="D11" s="22">
        <v>990.72678311080585</v>
      </c>
      <c r="E11" s="33">
        <v>39675.38494593247</v>
      </c>
      <c r="F11" s="33">
        <v>1148.4466074024508</v>
      </c>
      <c r="G11" s="22">
        <v>8351.8302617095287</v>
      </c>
      <c r="H11" s="22">
        <v>990.72678311080585</v>
      </c>
      <c r="I11" s="33">
        <v>13651.705807216009</v>
      </c>
      <c r="J11" s="33">
        <v>1949.4082260768255</v>
      </c>
      <c r="K11" s="33">
        <v>671.71002842055555</v>
      </c>
      <c r="L11" s="33">
        <v>990.72678311080585</v>
      </c>
      <c r="M11" s="33">
        <v>984.96170574653604</v>
      </c>
      <c r="N11" s="33">
        <v>1949.3699718897478</v>
      </c>
      <c r="O11" s="22">
        <v>54312.052458895014</v>
      </c>
    </row>
    <row r="12" spans="1:15" ht="18.75" hidden="1" x14ac:dyDescent="0.3">
      <c r="A12" s="22"/>
      <c r="B12" s="32" t="s">
        <v>301</v>
      </c>
      <c r="C12" s="22">
        <v>1118.5450005724183</v>
      </c>
      <c r="D12" s="22">
        <v>24.97507710470957</v>
      </c>
      <c r="E12" s="33">
        <v>1216.9208979463872</v>
      </c>
      <c r="F12" s="33">
        <v>35.225081713213505</v>
      </c>
      <c r="G12" s="22">
        <v>210.53998772163314</v>
      </c>
      <c r="H12" s="22">
        <v>24.97507710470957</v>
      </c>
      <c r="I12" s="33">
        <v>418.72425716994559</v>
      </c>
      <c r="J12" s="33">
        <v>59.792125827494722</v>
      </c>
      <c r="K12" s="33">
        <v>16.933033443523804</v>
      </c>
      <c r="L12" s="33">
        <v>24.97507710470957</v>
      </c>
      <c r="M12" s="33">
        <v>30.210683148589407</v>
      </c>
      <c r="N12" s="33">
        <v>59.790339058752735</v>
      </c>
      <c r="O12" s="22">
        <v>1665.8558382649221</v>
      </c>
    </row>
    <row r="13" spans="1:15" ht="18.75" hidden="1" x14ac:dyDescent="0.3">
      <c r="A13" s="22"/>
      <c r="B13" s="32" t="s">
        <v>302</v>
      </c>
      <c r="C13" s="22">
        <v>4235.3711071995804</v>
      </c>
      <c r="D13" s="22">
        <v>94.568139784484558</v>
      </c>
      <c r="E13" s="33">
        <v>9015.5647452239355</v>
      </c>
      <c r="F13" s="33">
        <v>260.96519944492843</v>
      </c>
      <c r="G13" s="22">
        <v>797.2097505688381</v>
      </c>
      <c r="H13" s="22">
        <v>94.568139784484558</v>
      </c>
      <c r="I13" s="33">
        <v>3102.1208176160021</v>
      </c>
      <c r="J13" s="33">
        <v>442.97027239982879</v>
      </c>
      <c r="K13" s="33">
        <v>64.116938135920634</v>
      </c>
      <c r="L13" s="33">
        <v>94.568139784484558</v>
      </c>
      <c r="M13" s="33">
        <v>223.85493312421283</v>
      </c>
      <c r="N13" s="33">
        <v>443.01408452039715</v>
      </c>
      <c r="O13" s="22">
        <v>12341.540495964149</v>
      </c>
    </row>
    <row r="14" spans="1:15" ht="19.5" customHeight="1" x14ac:dyDescent="0.3">
      <c r="A14" s="22" t="s">
        <v>41</v>
      </c>
      <c r="B14" s="32" t="s">
        <v>140</v>
      </c>
      <c r="C14" s="22">
        <v>2922.32</v>
      </c>
      <c r="D14" s="22">
        <v>65.25</v>
      </c>
      <c r="E14" s="33">
        <v>3494.3465336017216</v>
      </c>
      <c r="F14" s="33">
        <v>101.14761147427335</v>
      </c>
      <c r="G14" s="22">
        <v>550.05999999999995</v>
      </c>
      <c r="H14" s="22">
        <v>65.25</v>
      </c>
      <c r="I14" s="33">
        <v>708.34</v>
      </c>
      <c r="J14" s="33">
        <v>101.15</v>
      </c>
      <c r="K14" s="33">
        <v>44.24</v>
      </c>
      <c r="L14" s="33">
        <v>65.25</v>
      </c>
      <c r="M14" s="33">
        <v>51.11</v>
      </c>
      <c r="N14" s="33">
        <v>101.15</v>
      </c>
      <c r="O14" s="22">
        <v>4253.7910250977184</v>
      </c>
    </row>
    <row r="15" spans="1:15" ht="37.5" hidden="1" x14ac:dyDescent="0.3">
      <c r="A15" s="22" t="s">
        <v>43</v>
      </c>
      <c r="B15" s="32" t="s">
        <v>141</v>
      </c>
      <c r="C15" s="22"/>
      <c r="D15" s="22"/>
      <c r="E15" s="33">
        <v>0</v>
      </c>
      <c r="F15" s="33">
        <v>0</v>
      </c>
      <c r="G15" s="22"/>
      <c r="H15" s="22"/>
      <c r="I15" s="33">
        <v>0</v>
      </c>
      <c r="J15" s="33">
        <v>0</v>
      </c>
      <c r="K15" s="33"/>
      <c r="L15" s="33"/>
      <c r="M15" s="33">
        <v>0</v>
      </c>
      <c r="N15" s="33">
        <v>0</v>
      </c>
      <c r="O15" s="22">
        <v>0</v>
      </c>
    </row>
    <row r="16" spans="1:15" ht="37.5" hidden="1" x14ac:dyDescent="0.3">
      <c r="A16" s="22" t="s">
        <v>142</v>
      </c>
      <c r="B16" s="32" t="s">
        <v>143</v>
      </c>
      <c r="C16" s="22"/>
      <c r="D16" s="22"/>
      <c r="E16" s="33">
        <v>0</v>
      </c>
      <c r="F16" s="33">
        <v>0</v>
      </c>
      <c r="G16" s="22"/>
      <c r="H16" s="22"/>
      <c r="I16" s="33">
        <v>0</v>
      </c>
      <c r="J16" s="33">
        <v>0</v>
      </c>
      <c r="K16" s="33"/>
      <c r="L16" s="33"/>
      <c r="M16" s="33">
        <v>0</v>
      </c>
      <c r="N16" s="33">
        <v>0</v>
      </c>
      <c r="O16" s="22">
        <v>0</v>
      </c>
    </row>
    <row r="17" spans="1:15" ht="18.75" hidden="1" x14ac:dyDescent="0.3">
      <c r="A17" s="22" t="s">
        <v>45</v>
      </c>
      <c r="B17" s="32" t="s">
        <v>144</v>
      </c>
      <c r="C17" s="22"/>
      <c r="D17" s="22"/>
      <c r="E17" s="33">
        <v>0</v>
      </c>
      <c r="F17" s="33">
        <v>0</v>
      </c>
      <c r="G17" s="22"/>
      <c r="H17" s="22"/>
      <c r="I17" s="33">
        <v>0</v>
      </c>
      <c r="J17" s="33">
        <v>0</v>
      </c>
      <c r="K17" s="33"/>
      <c r="L17" s="33"/>
      <c r="M17" s="33">
        <v>0</v>
      </c>
      <c r="N17" s="33">
        <v>0</v>
      </c>
      <c r="O17" s="22">
        <v>0</v>
      </c>
    </row>
    <row r="18" spans="1:15" ht="18.75" x14ac:dyDescent="0.3">
      <c r="A18" s="22" t="s">
        <v>350</v>
      </c>
      <c r="B18" s="32" t="s">
        <v>46</v>
      </c>
      <c r="C18" s="22">
        <v>110.79</v>
      </c>
      <c r="D18" s="22">
        <v>2.4700000000000002</v>
      </c>
      <c r="E18" s="33">
        <v>109.42068458420637</v>
      </c>
      <c r="F18" s="33">
        <v>3.1672991745797425</v>
      </c>
      <c r="G18" s="22">
        <v>20.82</v>
      </c>
      <c r="H18" s="22">
        <v>2.4700000000000002</v>
      </c>
      <c r="I18" s="33">
        <v>22.18</v>
      </c>
      <c r="J18" s="33">
        <v>3.17</v>
      </c>
      <c r="K18" s="33">
        <v>1.67</v>
      </c>
      <c r="L18" s="33">
        <v>2.4700000000000002</v>
      </c>
      <c r="M18" s="33">
        <v>1.6</v>
      </c>
      <c r="N18" s="33">
        <v>3.17</v>
      </c>
      <c r="O18" s="22">
        <v>133.20165227659163</v>
      </c>
    </row>
    <row r="19" spans="1:15" ht="18" customHeight="1" x14ac:dyDescent="0.3">
      <c r="A19" s="22" t="s">
        <v>351</v>
      </c>
      <c r="B19" s="32" t="s">
        <v>145</v>
      </c>
      <c r="C19" s="22">
        <v>137.78</v>
      </c>
      <c r="D19" s="22">
        <v>3.08</v>
      </c>
      <c r="E19" s="33">
        <v>164.28241521803835</v>
      </c>
      <c r="F19" s="33">
        <v>4.7553308599310604</v>
      </c>
      <c r="G19" s="22">
        <v>25.96</v>
      </c>
      <c r="H19" s="22">
        <v>3.08</v>
      </c>
      <c r="I19" s="33">
        <v>220.6</v>
      </c>
      <c r="J19" s="33">
        <v>31.5</v>
      </c>
      <c r="K19" s="33">
        <v>2.09</v>
      </c>
      <c r="L19" s="33">
        <v>3.08</v>
      </c>
      <c r="M19" s="33">
        <v>15.91</v>
      </c>
      <c r="N19" s="33">
        <v>31.5</v>
      </c>
      <c r="O19" s="22">
        <v>413.22000327549733</v>
      </c>
    </row>
    <row r="20" spans="1:15" ht="36.75" customHeight="1" x14ac:dyDescent="0.3">
      <c r="A20" s="22" t="s">
        <v>49</v>
      </c>
      <c r="B20" s="32" t="s">
        <v>146</v>
      </c>
      <c r="C20" s="22">
        <v>5240.01</v>
      </c>
      <c r="D20" s="22">
        <v>117</v>
      </c>
      <c r="E20" s="33">
        <v>8034.1019561128678</v>
      </c>
      <c r="F20" s="33">
        <v>232.5557054480235</v>
      </c>
      <c r="G20" s="22">
        <v>986.31</v>
      </c>
      <c r="H20" s="22">
        <v>117</v>
      </c>
      <c r="I20" s="33">
        <v>1628.59</v>
      </c>
      <c r="J20" s="33">
        <v>232.56</v>
      </c>
      <c r="K20" s="33">
        <v>79.23</v>
      </c>
      <c r="L20" s="33">
        <v>117</v>
      </c>
      <c r="M20" s="33">
        <v>117.51</v>
      </c>
      <c r="N20" s="33">
        <v>232.56</v>
      </c>
      <c r="O20" s="22">
        <v>9780.1947004323792</v>
      </c>
    </row>
    <row r="21" spans="1:15" ht="18.75" x14ac:dyDescent="0.3">
      <c r="A21" s="22" t="s">
        <v>51</v>
      </c>
      <c r="B21" s="32" t="s">
        <v>147</v>
      </c>
      <c r="C21" s="22">
        <v>1142.56</v>
      </c>
      <c r="D21" s="22">
        <v>25.51</v>
      </c>
      <c r="E21" s="33">
        <v>4176.7628483106555</v>
      </c>
      <c r="F21" s="33">
        <v>120.90088425364449</v>
      </c>
      <c r="G21" s="22">
        <v>215.05</v>
      </c>
      <c r="H21" s="22">
        <v>25.51</v>
      </c>
      <c r="I21" s="33">
        <v>846.68</v>
      </c>
      <c r="J21" s="33">
        <v>120.91</v>
      </c>
      <c r="K21" s="33">
        <v>17.29</v>
      </c>
      <c r="L21" s="33">
        <v>25.51</v>
      </c>
      <c r="M21" s="33">
        <v>61.09</v>
      </c>
      <c r="N21" s="33">
        <v>120.91</v>
      </c>
      <c r="O21" s="22">
        <v>5084.5203299667946</v>
      </c>
    </row>
    <row r="22" spans="1:15" ht="18.75" x14ac:dyDescent="0.3">
      <c r="A22" s="22" t="s">
        <v>53</v>
      </c>
      <c r="B22" s="32" t="s">
        <v>56</v>
      </c>
      <c r="C22" s="22">
        <v>806.66</v>
      </c>
      <c r="D22" s="22">
        <v>18.010000000000002</v>
      </c>
      <c r="E22" s="33">
        <v>2947.4758968707151</v>
      </c>
      <c r="F22" s="33">
        <v>85.317853847532788</v>
      </c>
      <c r="G22" s="22">
        <v>151.82</v>
      </c>
      <c r="H22" s="22">
        <v>18.010000000000002</v>
      </c>
      <c r="I22" s="33">
        <v>597.49</v>
      </c>
      <c r="J22" s="33">
        <v>85.32</v>
      </c>
      <c r="K22" s="33">
        <v>12.21</v>
      </c>
      <c r="L22" s="33">
        <v>18.010000000000002</v>
      </c>
      <c r="M22" s="33">
        <v>43.11</v>
      </c>
      <c r="N22" s="33">
        <v>85.32</v>
      </c>
      <c r="O22" s="22">
        <v>3588.0661154562245</v>
      </c>
    </row>
    <row r="23" spans="1:15" ht="18.75" x14ac:dyDescent="0.3">
      <c r="A23" s="22" t="s">
        <v>55</v>
      </c>
      <c r="B23" s="32" t="s">
        <v>147</v>
      </c>
      <c r="C23" s="22">
        <v>335.9</v>
      </c>
      <c r="D23" s="22">
        <v>7.5</v>
      </c>
      <c r="E23" s="33">
        <v>1229.286951439941</v>
      </c>
      <c r="F23" s="33">
        <v>35.583030406111703</v>
      </c>
      <c r="G23" s="22">
        <v>63.23</v>
      </c>
      <c r="H23" s="22">
        <v>7.5</v>
      </c>
      <c r="I23" s="33">
        <v>249.19</v>
      </c>
      <c r="J23" s="33">
        <v>35.590000000000003</v>
      </c>
      <c r="K23" s="33">
        <v>5.08</v>
      </c>
      <c r="L23" s="33">
        <v>7.5</v>
      </c>
      <c r="M23" s="33">
        <v>17.98</v>
      </c>
      <c r="N23" s="33">
        <v>35.590000000000003</v>
      </c>
      <c r="O23" s="22">
        <v>1496.4542145105709</v>
      </c>
    </row>
    <row r="24" spans="1:15" ht="18.75" x14ac:dyDescent="0.3">
      <c r="A24" s="22" t="s">
        <v>59</v>
      </c>
      <c r="B24" s="32" t="s">
        <v>148</v>
      </c>
      <c r="C24" s="22">
        <v>3650.51</v>
      </c>
      <c r="D24" s="22">
        <v>81.510000000000005</v>
      </c>
      <c r="E24" s="33">
        <v>8406.6471456333948</v>
      </c>
      <c r="F24" s="33">
        <v>243.33942587296713</v>
      </c>
      <c r="G24" s="22">
        <v>687.12</v>
      </c>
      <c r="H24" s="22">
        <v>81.510000000000005</v>
      </c>
      <c r="I24" s="33">
        <f>I25+I26</f>
        <v>1704.1000000000001</v>
      </c>
      <c r="J24" s="33">
        <v>243.33</v>
      </c>
      <c r="K24" s="33">
        <v>55.26</v>
      </c>
      <c r="L24" s="33">
        <v>81.510000000000005</v>
      </c>
      <c r="M24" s="33">
        <v>122.95</v>
      </c>
      <c r="N24" s="33">
        <v>243.33</v>
      </c>
      <c r="O24" s="22">
        <v>10233.707024380214</v>
      </c>
    </row>
    <row r="25" spans="1:15" ht="20.25" customHeight="1" x14ac:dyDescent="0.3">
      <c r="A25" s="22" t="s">
        <v>61</v>
      </c>
      <c r="B25" s="32" t="s">
        <v>149</v>
      </c>
      <c r="C25" s="22">
        <v>3321.11</v>
      </c>
      <c r="D25" s="22">
        <v>74.150000000000006</v>
      </c>
      <c r="E25" s="33">
        <v>7303.0470979519923</v>
      </c>
      <c r="F25" s="33">
        <v>211.39453781665532</v>
      </c>
      <c r="G25" s="22">
        <v>625.08000000000004</v>
      </c>
      <c r="H25" s="22">
        <v>74.150000000000006</v>
      </c>
      <c r="I25" s="33">
        <v>1480.4</v>
      </c>
      <c r="J25" s="33">
        <v>211.39</v>
      </c>
      <c r="K25" s="33">
        <v>50.27</v>
      </c>
      <c r="L25" s="33">
        <v>74.150000000000006</v>
      </c>
      <c r="M25" s="33">
        <v>106.81</v>
      </c>
      <c r="N25" s="33">
        <v>211.39</v>
      </c>
      <c r="O25" s="22">
        <v>8890.2560481736564</v>
      </c>
    </row>
    <row r="26" spans="1:15" ht="18.75" x14ac:dyDescent="0.3">
      <c r="A26" s="22" t="s">
        <v>63</v>
      </c>
      <c r="B26" s="32" t="s">
        <v>65</v>
      </c>
      <c r="C26" s="22">
        <v>329.4</v>
      </c>
      <c r="D26" s="22">
        <v>7.36</v>
      </c>
      <c r="E26" s="33">
        <v>1103.6000476814036</v>
      </c>
      <c r="F26" s="33">
        <v>31.944888056311797</v>
      </c>
      <c r="G26" s="22">
        <v>62.04</v>
      </c>
      <c r="H26" s="22">
        <v>7.36</v>
      </c>
      <c r="I26" s="33">
        <v>223.7</v>
      </c>
      <c r="J26" s="33">
        <v>31.94</v>
      </c>
      <c r="K26" s="33">
        <v>4.99</v>
      </c>
      <c r="L26" s="33">
        <v>7.36</v>
      </c>
      <c r="M26" s="33">
        <v>16.14</v>
      </c>
      <c r="N26" s="33">
        <v>31.94</v>
      </c>
      <c r="O26" s="22">
        <v>1343.4511467724149</v>
      </c>
    </row>
    <row r="27" spans="1:15" ht="18.75" x14ac:dyDescent="0.3">
      <c r="A27" s="22" t="s">
        <v>150</v>
      </c>
      <c r="B27" s="32" t="s">
        <v>151</v>
      </c>
      <c r="C27" s="22">
        <v>1821.53</v>
      </c>
      <c r="D27" s="22">
        <v>40.67</v>
      </c>
      <c r="E27" s="33">
        <v>4089.9807236778006</v>
      </c>
      <c r="F27" s="33">
        <v>118.38888249856139</v>
      </c>
      <c r="G27" s="22">
        <v>342.85</v>
      </c>
      <c r="H27" s="22">
        <v>40.67</v>
      </c>
      <c r="I27" s="33">
        <v>829.08</v>
      </c>
      <c r="J27" s="33">
        <v>118.39</v>
      </c>
      <c r="K27" s="33">
        <v>27.57</v>
      </c>
      <c r="L27" s="33">
        <v>40.67</v>
      </c>
      <c r="M27" s="33">
        <v>59.82</v>
      </c>
      <c r="N27" s="33">
        <v>118.39</v>
      </c>
      <c r="O27" s="22">
        <v>4978.8773609640157</v>
      </c>
    </row>
    <row r="28" spans="1:15" ht="38.25" customHeight="1" x14ac:dyDescent="0.3">
      <c r="A28" s="22" t="s">
        <v>67</v>
      </c>
      <c r="B28" s="32" t="s">
        <v>149</v>
      </c>
      <c r="C28" s="22">
        <v>1705.92</v>
      </c>
      <c r="D28" s="22">
        <v>38.090000000000003</v>
      </c>
      <c r="E28" s="33">
        <v>3425.2107122297944</v>
      </c>
      <c r="F28" s="33">
        <v>99.146400909769127</v>
      </c>
      <c r="G28" s="22">
        <v>321.10000000000002</v>
      </c>
      <c r="H28" s="22">
        <v>38.090000000000003</v>
      </c>
      <c r="I28" s="33">
        <v>694.32</v>
      </c>
      <c r="J28" s="33">
        <v>99.14</v>
      </c>
      <c r="K28" s="33">
        <v>25.82</v>
      </c>
      <c r="L28" s="33">
        <v>38.090000000000003</v>
      </c>
      <c r="M28" s="33">
        <v>50.09</v>
      </c>
      <c r="N28" s="33">
        <v>99.14</v>
      </c>
      <c r="O28" s="22">
        <v>4169.6294494951408</v>
      </c>
    </row>
    <row r="29" spans="1:15" ht="18.75" x14ac:dyDescent="0.3">
      <c r="A29" s="22" t="s">
        <v>68</v>
      </c>
      <c r="B29" s="32" t="s">
        <v>65</v>
      </c>
      <c r="C29" s="22">
        <v>115.61</v>
      </c>
      <c r="D29" s="22">
        <v>2.58</v>
      </c>
      <c r="E29" s="33">
        <v>664.7700114480067</v>
      </c>
      <c r="F29" s="33">
        <v>19.242481588792273</v>
      </c>
      <c r="G29" s="22">
        <v>21.75</v>
      </c>
      <c r="H29" s="22">
        <v>2.58</v>
      </c>
      <c r="I29" s="33">
        <v>134.76</v>
      </c>
      <c r="J29" s="33">
        <v>19.25</v>
      </c>
      <c r="K29" s="33">
        <v>1.75</v>
      </c>
      <c r="L29" s="33">
        <v>2.58</v>
      </c>
      <c r="M29" s="33">
        <v>9.73</v>
      </c>
      <c r="N29" s="33">
        <v>19.25</v>
      </c>
      <c r="O29" s="22">
        <v>809.2479114688756</v>
      </c>
    </row>
    <row r="30" spans="1:15" ht="18.75" x14ac:dyDescent="0.3">
      <c r="A30" s="22" t="s">
        <v>152</v>
      </c>
      <c r="B30" s="32" t="s">
        <v>153</v>
      </c>
      <c r="C30" s="22">
        <v>47.03</v>
      </c>
      <c r="D30" s="22">
        <v>1.05</v>
      </c>
      <c r="E30" s="33">
        <v>0</v>
      </c>
      <c r="F30" s="33">
        <v>0</v>
      </c>
      <c r="G30" s="22">
        <v>8.85</v>
      </c>
      <c r="H30" s="22">
        <v>1.05</v>
      </c>
      <c r="I30" s="33">
        <v>0</v>
      </c>
      <c r="J30" s="33">
        <v>0</v>
      </c>
      <c r="K30" s="33">
        <v>0.71</v>
      </c>
      <c r="L30" s="33">
        <v>1.05</v>
      </c>
      <c r="M30" s="33">
        <v>0</v>
      </c>
      <c r="N30" s="33">
        <v>0</v>
      </c>
      <c r="O30" s="22">
        <v>0</v>
      </c>
    </row>
    <row r="31" spans="1:15" ht="37.5" customHeight="1" x14ac:dyDescent="0.3">
      <c r="A31" s="22" t="s">
        <v>72</v>
      </c>
      <c r="B31" s="32" t="s">
        <v>149</v>
      </c>
      <c r="C31" s="22">
        <v>44.79</v>
      </c>
      <c r="D31" s="22">
        <v>1</v>
      </c>
      <c r="E31" s="33">
        <v>0</v>
      </c>
      <c r="F31" s="33">
        <v>0</v>
      </c>
      <c r="G31" s="22">
        <v>8.43</v>
      </c>
      <c r="H31" s="22">
        <v>1</v>
      </c>
      <c r="I31" s="33">
        <v>0</v>
      </c>
      <c r="J31" s="33">
        <v>0</v>
      </c>
      <c r="K31" s="33">
        <v>0.68</v>
      </c>
      <c r="L31" s="33">
        <v>1</v>
      </c>
      <c r="M31" s="33">
        <v>0</v>
      </c>
      <c r="N31" s="33">
        <v>0</v>
      </c>
      <c r="O31" s="22">
        <v>0</v>
      </c>
    </row>
    <row r="32" spans="1:15" ht="18.75" x14ac:dyDescent="0.3">
      <c r="A32" s="22" t="s">
        <v>73</v>
      </c>
      <c r="B32" s="32" t="s">
        <v>65</v>
      </c>
      <c r="C32" s="22">
        <v>2.2400000000000002</v>
      </c>
      <c r="D32" s="22">
        <v>0.05</v>
      </c>
      <c r="E32" s="33">
        <v>0</v>
      </c>
      <c r="F32" s="33">
        <v>0</v>
      </c>
      <c r="G32" s="22">
        <v>0.42</v>
      </c>
      <c r="H32" s="22">
        <v>0.05</v>
      </c>
      <c r="I32" s="33">
        <v>0</v>
      </c>
      <c r="J32" s="33">
        <v>0</v>
      </c>
      <c r="K32" s="33">
        <v>0.03</v>
      </c>
      <c r="L32" s="33">
        <v>0.05</v>
      </c>
      <c r="M32" s="33">
        <v>0</v>
      </c>
      <c r="N32" s="33">
        <v>0</v>
      </c>
      <c r="O32" s="22">
        <v>0</v>
      </c>
    </row>
    <row r="33" spans="1:15" ht="18.75" x14ac:dyDescent="0.3">
      <c r="A33" s="22" t="s">
        <v>154</v>
      </c>
      <c r="B33" s="32" t="s">
        <v>155</v>
      </c>
      <c r="C33" s="22"/>
      <c r="D33" s="22"/>
      <c r="E33" s="33">
        <v>0</v>
      </c>
      <c r="F33" s="33">
        <v>0</v>
      </c>
      <c r="G33" s="22"/>
      <c r="H33" s="22"/>
      <c r="I33" s="33">
        <v>0</v>
      </c>
      <c r="J33" s="33">
        <v>0</v>
      </c>
      <c r="K33" s="33"/>
      <c r="L33" s="33"/>
      <c r="M33" s="33">
        <v>0</v>
      </c>
      <c r="N33" s="33">
        <v>0</v>
      </c>
      <c r="O33" s="22">
        <v>0</v>
      </c>
    </row>
    <row r="34" spans="1:15" ht="18.75" x14ac:dyDescent="0.3">
      <c r="A34" s="22" t="s">
        <v>156</v>
      </c>
      <c r="B34" s="32" t="s">
        <v>157</v>
      </c>
      <c r="C34" s="22">
        <v>64797.58</v>
      </c>
      <c r="D34" s="22">
        <v>1446.81</v>
      </c>
      <c r="E34" s="33">
        <v>78326.247044498319</v>
      </c>
      <c r="F34" s="33">
        <v>2267.2373011983182</v>
      </c>
      <c r="G34" s="22">
        <v>12196.599999999999</v>
      </c>
      <c r="H34" s="22">
        <v>1446.81</v>
      </c>
      <c r="I34" s="33">
        <f>I8+I27</f>
        <v>23132.12</v>
      </c>
      <c r="J34" s="33">
        <f>J8+J27</f>
        <v>3303.18</v>
      </c>
      <c r="K34" s="33">
        <v>980.82</v>
      </c>
      <c r="L34" s="33">
        <v>1446.81</v>
      </c>
      <c r="M34" s="33">
        <v>1669.017911606303</v>
      </c>
      <c r="N34" s="33">
        <f>N8+N27</f>
        <v>3303.1799999999994</v>
      </c>
      <c r="O34" s="22">
        <v>103127.37106018477</v>
      </c>
    </row>
    <row r="35" spans="1:15" ht="18.75" x14ac:dyDescent="0.3">
      <c r="A35" s="22" t="s">
        <v>158</v>
      </c>
      <c r="B35" s="32" t="s">
        <v>159</v>
      </c>
      <c r="C35" s="22"/>
      <c r="D35" s="22"/>
      <c r="E35" s="33">
        <v>0</v>
      </c>
      <c r="F35" s="33">
        <v>0</v>
      </c>
      <c r="G35" s="22"/>
      <c r="H35" s="22"/>
      <c r="I35" s="33">
        <v>0</v>
      </c>
      <c r="J35" s="33">
        <v>0</v>
      </c>
      <c r="K35" s="33"/>
      <c r="L35" s="33"/>
      <c r="M35" s="33">
        <v>0</v>
      </c>
      <c r="N35" s="33">
        <v>0</v>
      </c>
      <c r="O35" s="22">
        <v>0</v>
      </c>
    </row>
    <row r="36" spans="1:15" ht="18.75" x14ac:dyDescent="0.3">
      <c r="A36" s="22" t="s">
        <v>160</v>
      </c>
      <c r="B36" s="32" t="s">
        <v>161</v>
      </c>
      <c r="C36" s="22"/>
      <c r="D36" s="22"/>
      <c r="E36" s="33">
        <v>0</v>
      </c>
      <c r="F36" s="33">
        <v>0</v>
      </c>
      <c r="G36" s="22">
        <v>1216.6500000000001</v>
      </c>
      <c r="H36" s="22">
        <v>144.68</v>
      </c>
      <c r="I36" s="33">
        <f>I37+I39+I40</f>
        <v>1987.4272000000001</v>
      </c>
      <c r="J36" s="33">
        <f>I36/I42*1000</f>
        <v>283.79654433814085</v>
      </c>
      <c r="K36" s="33">
        <v>98.09</v>
      </c>
      <c r="L36" s="33">
        <v>144.68</v>
      </c>
      <c r="M36" s="33">
        <v>0</v>
      </c>
      <c r="N36" s="33">
        <v>0</v>
      </c>
      <c r="O36" s="22">
        <v>0</v>
      </c>
    </row>
    <row r="37" spans="1:15" ht="18.75" x14ac:dyDescent="0.3">
      <c r="A37" s="22" t="s">
        <v>79</v>
      </c>
      <c r="B37" s="32" t="s">
        <v>80</v>
      </c>
      <c r="C37" s="22"/>
      <c r="D37" s="22"/>
      <c r="E37" s="33">
        <v>0</v>
      </c>
      <c r="F37" s="33">
        <v>0</v>
      </c>
      <c r="G37" s="22">
        <v>219.52</v>
      </c>
      <c r="H37" s="22">
        <v>26.04</v>
      </c>
      <c r="I37" s="33">
        <f>I39*0.18</f>
        <v>162.00719999999998</v>
      </c>
      <c r="J37" s="33">
        <f>I37/I42*1000</f>
        <v>23.133971155219189</v>
      </c>
      <c r="K37" s="33">
        <v>17.649999999999999</v>
      </c>
      <c r="L37" s="33">
        <v>26.04</v>
      </c>
      <c r="M37" s="33">
        <v>0</v>
      </c>
      <c r="N37" s="33">
        <v>0</v>
      </c>
      <c r="O37" s="22">
        <v>0</v>
      </c>
    </row>
    <row r="38" spans="1:15" ht="18.75" x14ac:dyDescent="0.3">
      <c r="A38" s="22" t="s">
        <v>81</v>
      </c>
      <c r="B38" s="32" t="s">
        <v>162</v>
      </c>
      <c r="C38" s="22"/>
      <c r="D38" s="22"/>
      <c r="E38" s="33">
        <v>0</v>
      </c>
      <c r="F38" s="33">
        <v>0</v>
      </c>
      <c r="G38" s="22"/>
      <c r="H38" s="22"/>
      <c r="I38" s="33">
        <v>0</v>
      </c>
      <c r="J38" s="33">
        <v>0</v>
      </c>
      <c r="K38" s="33"/>
      <c r="L38" s="33"/>
      <c r="M38" s="33">
        <v>0</v>
      </c>
      <c r="N38" s="33">
        <v>0</v>
      </c>
      <c r="O38" s="22">
        <v>0</v>
      </c>
    </row>
    <row r="39" spans="1:15" ht="18.75" x14ac:dyDescent="0.3">
      <c r="A39" s="22" t="s">
        <v>83</v>
      </c>
      <c r="B39" s="32" t="s">
        <v>163</v>
      </c>
      <c r="C39" s="22"/>
      <c r="D39" s="22"/>
      <c r="E39" s="33">
        <v>0</v>
      </c>
      <c r="F39" s="33">
        <v>0</v>
      </c>
      <c r="G39" s="22">
        <v>1000.13</v>
      </c>
      <c r="H39" s="22">
        <v>118.64</v>
      </c>
      <c r="I39" s="33">
        <v>900.04</v>
      </c>
      <c r="J39" s="33">
        <f>I39/I42*1000</f>
        <v>128.52206197343997</v>
      </c>
      <c r="K39" s="33">
        <v>80.44</v>
      </c>
      <c r="L39" s="33">
        <v>118.64</v>
      </c>
      <c r="M39" s="33">
        <v>0</v>
      </c>
      <c r="N39" s="33">
        <v>0</v>
      </c>
      <c r="O39" s="22">
        <v>0</v>
      </c>
    </row>
    <row r="40" spans="1:15" ht="18.75" x14ac:dyDescent="0.3">
      <c r="A40" s="22" t="s">
        <v>85</v>
      </c>
      <c r="B40" s="32" t="s">
        <v>352</v>
      </c>
      <c r="C40" s="22"/>
      <c r="D40" s="22"/>
      <c r="E40" s="33">
        <v>0</v>
      </c>
      <c r="F40" s="33">
        <v>0</v>
      </c>
      <c r="G40" s="22"/>
      <c r="H40" s="22"/>
      <c r="I40" s="33">
        <v>925.38</v>
      </c>
      <c r="J40" s="33">
        <f>I40/I42*1000</f>
        <v>132.14051120948164</v>
      </c>
      <c r="K40" s="33"/>
      <c r="L40" s="33"/>
      <c r="M40" s="33">
        <v>0</v>
      </c>
      <c r="N40" s="33">
        <v>0</v>
      </c>
      <c r="O40" s="22">
        <v>0</v>
      </c>
    </row>
    <row r="41" spans="1:15" ht="18.75" x14ac:dyDescent="0.3">
      <c r="A41" s="22" t="s">
        <v>164</v>
      </c>
      <c r="B41" s="32" t="s">
        <v>165</v>
      </c>
      <c r="C41" s="22">
        <v>64797.58</v>
      </c>
      <c r="D41" s="22">
        <v>1446.81</v>
      </c>
      <c r="E41" s="33">
        <v>78326.247044498319</v>
      </c>
      <c r="F41" s="33">
        <v>2267.2273011983179</v>
      </c>
      <c r="G41" s="22">
        <v>13413.249999999998</v>
      </c>
      <c r="H41" s="22">
        <v>1591.49</v>
      </c>
      <c r="I41" s="33">
        <f>I34+I36</f>
        <v>25119.547200000001</v>
      </c>
      <c r="J41" s="33">
        <f>J34+J36</f>
        <v>3586.9765443381407</v>
      </c>
      <c r="K41" s="33">
        <v>1078.9100000000001</v>
      </c>
      <c r="L41" s="33">
        <v>1591.49</v>
      </c>
      <c r="M41" s="33">
        <v>1669.0209116063029</v>
      </c>
      <c r="N41" s="33">
        <f>N34</f>
        <v>3303.1799999999994</v>
      </c>
      <c r="O41" s="22">
        <v>103127.37406018477</v>
      </c>
    </row>
    <row r="42" spans="1:15" ht="37.5" x14ac:dyDescent="0.3">
      <c r="A42" s="22">
        <v>9</v>
      </c>
      <c r="B42" s="32" t="s">
        <v>175</v>
      </c>
      <c r="C42" s="22">
        <v>44786.45</v>
      </c>
      <c r="D42" s="22"/>
      <c r="E42" s="33">
        <v>34547</v>
      </c>
      <c r="F42" s="33">
        <v>0</v>
      </c>
      <c r="G42" s="22">
        <v>8430</v>
      </c>
      <c r="H42" s="22"/>
      <c r="I42" s="33">
        <v>7003</v>
      </c>
      <c r="J42" s="33">
        <v>0</v>
      </c>
      <c r="K42" s="33">
        <v>678</v>
      </c>
      <c r="L42" s="33"/>
      <c r="M42" s="33">
        <v>505.27727505376345</v>
      </c>
      <c r="N42" s="33">
        <v>0</v>
      </c>
      <c r="O42" s="22"/>
    </row>
    <row r="43" spans="1:15" ht="18.75" x14ac:dyDescent="0.3">
      <c r="A43" s="22">
        <v>10</v>
      </c>
      <c r="B43" s="32" t="s">
        <v>363</v>
      </c>
      <c r="C43" s="22"/>
      <c r="D43" s="22">
        <v>1446.81</v>
      </c>
      <c r="E43" s="33">
        <v>0</v>
      </c>
      <c r="F43" s="33">
        <v>2267.2273011983179</v>
      </c>
      <c r="G43" s="22"/>
      <c r="H43" s="22">
        <v>1591.49</v>
      </c>
      <c r="I43" s="33">
        <v>0</v>
      </c>
      <c r="J43" s="33">
        <f>J41</f>
        <v>3586.9765443381407</v>
      </c>
      <c r="K43" s="33"/>
      <c r="L43" s="33">
        <v>1591.49</v>
      </c>
      <c r="M43" s="33">
        <v>0</v>
      </c>
      <c r="N43" s="33">
        <f>N41</f>
        <v>3303.1799999999994</v>
      </c>
      <c r="O43" s="22">
        <v>0</v>
      </c>
    </row>
    <row r="44" spans="1:15" ht="18.75" hidden="1" x14ac:dyDescent="0.3">
      <c r="A44" s="22" t="s">
        <v>166</v>
      </c>
      <c r="B44" s="32" t="s">
        <v>167</v>
      </c>
      <c r="C44" s="22"/>
      <c r="D44" s="22">
        <v>1110.27</v>
      </c>
      <c r="E44" s="33">
        <v>49907.870589102793</v>
      </c>
      <c r="F44" s="33">
        <v>1444.6368885605928</v>
      </c>
      <c r="G44" s="22"/>
      <c r="H44" s="22">
        <v>1110.27</v>
      </c>
      <c r="I44" s="33">
        <v>17172.550882001957</v>
      </c>
      <c r="J44" s="33">
        <v>2452.170624304149</v>
      </c>
      <c r="K44" s="33"/>
      <c r="L44" s="33">
        <v>1110.27</v>
      </c>
      <c r="M44" s="33">
        <v>1239.0273220193383</v>
      </c>
      <c r="N44" s="33">
        <v>2452.1730605982648</v>
      </c>
      <c r="O44" s="22">
        <v>68319.448793124087</v>
      </c>
    </row>
    <row r="45" spans="1:15" ht="18.75" hidden="1" x14ac:dyDescent="0.3">
      <c r="A45" s="22" t="s">
        <v>168</v>
      </c>
      <c r="B45" s="32" t="s">
        <v>169</v>
      </c>
      <c r="C45" s="22"/>
      <c r="D45" s="22">
        <v>336.54</v>
      </c>
      <c r="E45" s="33">
        <v>20773.532643727402</v>
      </c>
      <c r="F45" s="33">
        <v>822.60041263772598</v>
      </c>
      <c r="G45" s="22"/>
      <c r="H45" s="22">
        <v>481.22</v>
      </c>
      <c r="I45" s="33">
        <v>4409.8738832322088</v>
      </c>
      <c r="J45" s="33">
        <v>851.00031730375304</v>
      </c>
      <c r="K45" s="33"/>
      <c r="L45" s="33">
        <v>481.22</v>
      </c>
      <c r="M45" s="33">
        <v>318.18108253397389</v>
      </c>
      <c r="N45" s="33">
        <v>850.99568638936944</v>
      </c>
      <c r="O45" s="22">
        <v>25501.587609493585</v>
      </c>
    </row>
    <row r="46" spans="1:15" ht="18.75" hidden="1" x14ac:dyDescent="0.3">
      <c r="A46" s="22" t="s">
        <v>170</v>
      </c>
      <c r="B46" s="32" t="s">
        <v>171</v>
      </c>
      <c r="C46" s="22"/>
      <c r="D46" s="22">
        <v>76.739999999999995</v>
      </c>
      <c r="E46" s="33">
        <v>63.71793935275538</v>
      </c>
      <c r="F46" s="33">
        <v>63.718220391799527</v>
      </c>
      <c r="G46" s="22"/>
      <c r="H46" s="22">
        <v>69.760000000000005</v>
      </c>
      <c r="I46" s="33">
        <v>74.236867169535373</v>
      </c>
      <c r="J46" s="33">
        <v>74.236867169535373</v>
      </c>
      <c r="K46" s="33"/>
      <c r="L46" s="33">
        <v>69.760000000000005</v>
      </c>
      <c r="M46" s="33">
        <v>74.236776388072371</v>
      </c>
      <c r="N46" s="33">
        <v>74.236990248668178</v>
      </c>
      <c r="O46" s="22">
        <v>66.247637366634677</v>
      </c>
    </row>
    <row r="47" spans="1:15" ht="18.75" hidden="1" x14ac:dyDescent="0.3">
      <c r="A47" s="22" t="s">
        <v>172</v>
      </c>
      <c r="B47" s="32" t="s">
        <v>173</v>
      </c>
      <c r="C47" s="22"/>
      <c r="D47" s="22">
        <v>23.26</v>
      </c>
      <c r="E47" s="33">
        <v>36.28206064724462</v>
      </c>
      <c r="F47" s="33">
        <v>36.281779608200473</v>
      </c>
      <c r="G47" s="22"/>
      <c r="H47" s="22">
        <v>30.24</v>
      </c>
      <c r="I47" s="33">
        <v>25.763132830464627</v>
      </c>
      <c r="J47" s="33">
        <v>25.763132830464627</v>
      </c>
      <c r="K47" s="33"/>
      <c r="L47" s="33">
        <v>30.24</v>
      </c>
      <c r="M47" s="33">
        <v>25.763223611927629</v>
      </c>
      <c r="N47" s="33">
        <v>25.763009751331822</v>
      </c>
      <c r="O47" s="22">
        <v>33.752362633365323</v>
      </c>
    </row>
    <row r="48" spans="1:15" ht="18.75" hidden="1" customHeight="1" x14ac:dyDescent="0.3">
      <c r="A48" s="22" t="s">
        <v>174</v>
      </c>
      <c r="B48" s="32" t="s">
        <v>175</v>
      </c>
      <c r="C48" s="22">
        <v>44786.45</v>
      </c>
      <c r="D48" s="22"/>
      <c r="E48" s="33">
        <v>34547</v>
      </c>
      <c r="F48" s="33">
        <v>0</v>
      </c>
      <c r="G48" s="22">
        <v>8430</v>
      </c>
      <c r="H48" s="22"/>
      <c r="I48" s="33">
        <v>7003</v>
      </c>
      <c r="J48" s="33">
        <v>0</v>
      </c>
      <c r="K48" s="33">
        <v>678</v>
      </c>
      <c r="L48" s="33"/>
      <c r="M48" s="33">
        <v>505.27727505376345</v>
      </c>
      <c r="N48" s="33">
        <v>0</v>
      </c>
      <c r="O48" s="22">
        <v>42055.277275053762</v>
      </c>
    </row>
    <row r="49" spans="1:15" ht="18.75" hidden="1" x14ac:dyDescent="0.3">
      <c r="A49" s="22" t="s">
        <v>176</v>
      </c>
      <c r="B49" s="32" t="s">
        <v>177</v>
      </c>
      <c r="C49" s="22"/>
      <c r="D49" s="22"/>
      <c r="E49" s="33">
        <v>0</v>
      </c>
      <c r="F49" s="33">
        <v>2720.6827614379818</v>
      </c>
      <c r="G49" s="22"/>
      <c r="H49" s="22"/>
      <c r="I49" s="33">
        <v>0</v>
      </c>
      <c r="J49" s="33">
        <v>0</v>
      </c>
      <c r="K49" s="33"/>
      <c r="L49" s="33"/>
      <c r="M49" s="33">
        <v>0</v>
      </c>
      <c r="N49" s="33">
        <v>0</v>
      </c>
      <c r="O49" s="22"/>
    </row>
    <row r="50" spans="1:15" ht="18" customHeight="1" x14ac:dyDescent="0.3">
      <c r="A50" s="37">
        <v>11</v>
      </c>
      <c r="B50" s="32" t="s">
        <v>178</v>
      </c>
      <c r="C50" s="22"/>
      <c r="D50" s="22">
        <v>1736.17</v>
      </c>
      <c r="E50" s="33">
        <v>0</v>
      </c>
      <c r="F50" s="33">
        <v>2720.6847614379822</v>
      </c>
      <c r="G50" s="22"/>
      <c r="H50" s="22">
        <v>1909.79</v>
      </c>
      <c r="I50" s="33">
        <v>0</v>
      </c>
      <c r="J50" s="33">
        <f>J41*1.2</f>
        <v>4304.3718532057683</v>
      </c>
      <c r="K50" s="33"/>
      <c r="L50" s="33">
        <v>1909.79</v>
      </c>
      <c r="M50" s="33">
        <v>0</v>
      </c>
      <c r="N50" s="33">
        <f>N41*1.2</f>
        <v>3963.8159999999989</v>
      </c>
      <c r="O50" s="22">
        <v>2942.633539558235</v>
      </c>
    </row>
    <row r="51" spans="1:15" ht="18.75" hidden="1" x14ac:dyDescent="0.3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</row>
    <row r="52" spans="1:15" ht="18.75" x14ac:dyDescent="0.3">
      <c r="A52" s="88" t="s">
        <v>364</v>
      </c>
      <c r="B52" s="88"/>
      <c r="C52" s="88"/>
      <c r="D52" s="88"/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26"/>
    </row>
    <row r="53" spans="1:15" ht="18.75" x14ac:dyDescent="0.3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</row>
    <row r="54" spans="1:15" ht="18.75" x14ac:dyDescent="0.3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</row>
    <row r="55" spans="1:15" ht="18.75" x14ac:dyDescent="0.3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</row>
    <row r="56" spans="1:15" ht="18.75" x14ac:dyDescent="0.3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</row>
    <row r="57" spans="1:15" ht="18.75" x14ac:dyDescent="0.3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</row>
    <row r="58" spans="1:15" ht="18.75" x14ac:dyDescent="0.3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</row>
    <row r="59" spans="1:15" ht="18.75" x14ac:dyDescent="0.3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</row>
    <row r="60" spans="1:15" ht="18.75" x14ac:dyDescent="0.3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</row>
    <row r="61" spans="1:15" ht="18.75" x14ac:dyDescent="0.3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</row>
  </sheetData>
  <mergeCells count="19">
    <mergeCell ref="A52:N52"/>
    <mergeCell ref="M4:N4"/>
    <mergeCell ref="O4:O5"/>
    <mergeCell ref="C5:D5"/>
    <mergeCell ref="E5:F5"/>
    <mergeCell ref="G5:H5"/>
    <mergeCell ref="I5:J5"/>
    <mergeCell ref="K5:L5"/>
    <mergeCell ref="M5:N5"/>
    <mergeCell ref="F1:H1"/>
    <mergeCell ref="M1:O1"/>
    <mergeCell ref="A2:O2"/>
    <mergeCell ref="A4:A6"/>
    <mergeCell ref="B4:B6"/>
    <mergeCell ref="C4:D4"/>
    <mergeCell ref="E4:F4"/>
    <mergeCell ref="G4:H4"/>
    <mergeCell ref="I4:J4"/>
    <mergeCell ref="K4:L4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G40"/>
  <sheetViews>
    <sheetView workbookViewId="0">
      <selection sqref="A1:G40"/>
    </sheetView>
  </sheetViews>
  <sheetFormatPr defaultRowHeight="15" x14ac:dyDescent="0.25"/>
  <cols>
    <col min="2" max="2" width="76.140625" customWidth="1"/>
    <col min="4" max="4" width="17.42578125" customWidth="1"/>
    <col min="5" max="5" width="24.5703125" customWidth="1"/>
    <col min="6" max="6" width="20.28515625" customWidth="1"/>
    <col min="7" max="7" width="22.7109375" customWidth="1"/>
  </cols>
  <sheetData>
    <row r="1" spans="1:7" x14ac:dyDescent="0.25">
      <c r="A1" t="s">
        <v>303</v>
      </c>
      <c r="D1" t="s">
        <v>304</v>
      </c>
    </row>
    <row r="2" spans="1:7" x14ac:dyDescent="0.25">
      <c r="D2" t="s">
        <v>185</v>
      </c>
    </row>
    <row r="4" spans="1:7" ht="31.5" customHeight="1" x14ac:dyDescent="0.25">
      <c r="A4" s="96" t="s">
        <v>305</v>
      </c>
      <c r="B4" s="96"/>
      <c r="C4" s="96"/>
      <c r="D4" s="96"/>
      <c r="E4" s="96"/>
      <c r="F4" s="96"/>
      <c r="G4" s="96"/>
    </row>
    <row r="6" spans="1:7" x14ac:dyDescent="0.25">
      <c r="G6" t="s">
        <v>187</v>
      </c>
    </row>
    <row r="7" spans="1:7" ht="58.5" customHeight="1" x14ac:dyDescent="0.25">
      <c r="A7" s="100" t="s">
        <v>188</v>
      </c>
      <c r="B7" s="100" t="s">
        <v>306</v>
      </c>
      <c r="C7" s="100" t="s">
        <v>190</v>
      </c>
      <c r="D7" s="100" t="s">
        <v>307</v>
      </c>
      <c r="E7" s="97" t="s">
        <v>308</v>
      </c>
      <c r="F7" s="98"/>
      <c r="G7" s="99"/>
    </row>
    <row r="8" spans="1:7" ht="25.5" customHeight="1" x14ac:dyDescent="0.25">
      <c r="A8" s="101"/>
      <c r="B8" s="101"/>
      <c r="C8" s="101"/>
      <c r="D8" s="101"/>
      <c r="E8" s="16" t="s">
        <v>271</v>
      </c>
      <c r="F8" s="16" t="s">
        <v>273</v>
      </c>
      <c r="G8" s="16" t="s">
        <v>275</v>
      </c>
    </row>
    <row r="9" spans="1:7" x14ac:dyDescent="0.25">
      <c r="A9" s="16" t="s">
        <v>196</v>
      </c>
      <c r="B9" s="17" t="s">
        <v>197</v>
      </c>
      <c r="C9" s="16" t="s">
        <v>15</v>
      </c>
      <c r="D9" s="16" t="s">
        <v>16</v>
      </c>
      <c r="E9" s="16" t="s">
        <v>17</v>
      </c>
      <c r="F9" s="16" t="s">
        <v>18</v>
      </c>
      <c r="G9" s="16" t="s">
        <v>19</v>
      </c>
    </row>
    <row r="10" spans="1:7" x14ac:dyDescent="0.25">
      <c r="A10" s="4" t="s">
        <v>196</v>
      </c>
      <c r="B10" s="5" t="s">
        <v>309</v>
      </c>
      <c r="C10" s="4" t="s">
        <v>121</v>
      </c>
      <c r="D10" s="19">
        <v>2162.8730765706209</v>
      </c>
      <c r="E10" s="19">
        <v>1977.9223703766863</v>
      </c>
      <c r="F10" s="19">
        <v>3013.8560107862695</v>
      </c>
      <c r="G10" s="19">
        <v>3013.8483217533858</v>
      </c>
    </row>
    <row r="11" spans="1:7" x14ac:dyDescent="0.25">
      <c r="A11" s="4" t="s">
        <v>199</v>
      </c>
      <c r="B11" s="5" t="s">
        <v>310</v>
      </c>
      <c r="C11" s="4" t="s">
        <v>121</v>
      </c>
      <c r="D11" s="19">
        <v>2162.8630765706207</v>
      </c>
      <c r="E11" s="19">
        <v>1977.9223703766863</v>
      </c>
      <c r="F11" s="19">
        <v>3013.8560107862695</v>
      </c>
      <c r="G11" s="19">
        <v>3013.858321753386</v>
      </c>
    </row>
    <row r="12" spans="1:7" x14ac:dyDescent="0.25">
      <c r="A12" s="4" t="s">
        <v>209</v>
      </c>
      <c r="B12" s="5" t="s">
        <v>311</v>
      </c>
      <c r="C12" s="4" t="s">
        <v>121</v>
      </c>
      <c r="D12" s="19">
        <v>0</v>
      </c>
      <c r="E12" s="19">
        <v>0</v>
      </c>
      <c r="F12" s="19">
        <v>0</v>
      </c>
      <c r="G12" s="19">
        <v>0</v>
      </c>
    </row>
    <row r="13" spans="1:7" x14ac:dyDescent="0.25">
      <c r="A13" s="4" t="s">
        <v>197</v>
      </c>
      <c r="B13" s="5" t="s">
        <v>312</v>
      </c>
      <c r="C13" s="4" t="s">
        <v>121</v>
      </c>
      <c r="D13" s="19">
        <v>221.28821060202378</v>
      </c>
      <c r="E13" s="19">
        <v>221.28821060202378</v>
      </c>
      <c r="F13" s="19">
        <v>221.28821060202378</v>
      </c>
      <c r="G13" s="19">
        <v>221.28821060202378</v>
      </c>
    </row>
    <row r="14" spans="1:7" x14ac:dyDescent="0.25">
      <c r="A14" s="4" t="s">
        <v>227</v>
      </c>
      <c r="B14" s="5" t="s">
        <v>313</v>
      </c>
      <c r="C14" s="4" t="s">
        <v>121</v>
      </c>
      <c r="D14" s="19">
        <v>221.28821060202378</v>
      </c>
      <c r="E14" s="19">
        <v>221.28821060202378</v>
      </c>
      <c r="F14" s="19">
        <v>221.28821060202378</v>
      </c>
      <c r="G14" s="19">
        <v>221.28821060202378</v>
      </c>
    </row>
    <row r="15" spans="1:7" x14ac:dyDescent="0.25">
      <c r="A15" s="4" t="s">
        <v>228</v>
      </c>
      <c r="B15" s="5" t="s">
        <v>311</v>
      </c>
      <c r="C15" s="4" t="s">
        <v>121</v>
      </c>
      <c r="D15" s="19">
        <v>0</v>
      </c>
      <c r="E15" s="19">
        <v>0</v>
      </c>
      <c r="F15" s="19">
        <v>0</v>
      </c>
      <c r="G15" s="19">
        <v>0</v>
      </c>
    </row>
    <row r="16" spans="1:7" x14ac:dyDescent="0.25">
      <c r="A16" s="4" t="s">
        <v>15</v>
      </c>
      <c r="B16" s="5" t="s">
        <v>314</v>
      </c>
      <c r="C16" s="4" t="s">
        <v>121</v>
      </c>
      <c r="D16" s="19">
        <v>68.026719774693774</v>
      </c>
      <c r="E16" s="19">
        <v>68.026719774693774</v>
      </c>
      <c r="F16" s="19">
        <v>68.026719774693774</v>
      </c>
      <c r="G16" s="19">
        <v>68.026719774693774</v>
      </c>
    </row>
    <row r="17" spans="1:7" x14ac:dyDescent="0.25">
      <c r="A17" s="4" t="s">
        <v>231</v>
      </c>
      <c r="B17" s="5" t="s">
        <v>315</v>
      </c>
      <c r="C17" s="4" t="s">
        <v>121</v>
      </c>
      <c r="D17" s="19">
        <v>68.026719774693774</v>
      </c>
      <c r="E17" s="19">
        <v>68.026719774693774</v>
      </c>
      <c r="F17" s="19">
        <v>68.026719774693774</v>
      </c>
      <c r="G17" s="19">
        <v>68.026719774693774</v>
      </c>
    </row>
    <row r="18" spans="1:7" x14ac:dyDescent="0.25">
      <c r="A18" s="4" t="s">
        <v>232</v>
      </c>
      <c r="B18" s="5" t="s">
        <v>311</v>
      </c>
      <c r="C18" s="4" t="s">
        <v>121</v>
      </c>
      <c r="D18" s="19">
        <v>0</v>
      </c>
      <c r="E18" s="19">
        <v>0</v>
      </c>
      <c r="F18" s="19">
        <v>0</v>
      </c>
      <c r="G18" s="19">
        <v>0</v>
      </c>
    </row>
    <row r="19" spans="1:7" x14ac:dyDescent="0.25">
      <c r="A19" s="4" t="s">
        <v>16</v>
      </c>
      <c r="B19" s="5" t="s">
        <v>316</v>
      </c>
      <c r="C19" s="4" t="s">
        <v>121</v>
      </c>
      <c r="D19" s="19">
        <v>2452.1880069473386</v>
      </c>
      <c r="E19" s="19">
        <v>2267.2273007534036</v>
      </c>
      <c r="F19" s="19">
        <v>3303.160941162987</v>
      </c>
      <c r="G19" s="19">
        <v>3303.1632521301035</v>
      </c>
    </row>
    <row r="20" spans="1:7" x14ac:dyDescent="0.25">
      <c r="A20" s="4" t="s">
        <v>317</v>
      </c>
      <c r="B20" s="5" t="s">
        <v>318</v>
      </c>
      <c r="C20" s="4" t="s">
        <v>121</v>
      </c>
      <c r="D20" s="19">
        <v>2452.1780069473384</v>
      </c>
      <c r="E20" s="19">
        <v>2267.2373007534038</v>
      </c>
      <c r="F20" s="19">
        <v>3303.1709411629872</v>
      </c>
      <c r="G20" s="19">
        <v>3303.1732521301037</v>
      </c>
    </row>
    <row r="21" spans="1:7" x14ac:dyDescent="0.25">
      <c r="A21" s="4" t="s">
        <v>319</v>
      </c>
      <c r="B21" s="5" t="s">
        <v>311</v>
      </c>
      <c r="C21" s="4" t="s">
        <v>121</v>
      </c>
      <c r="D21" s="19">
        <v>0</v>
      </c>
      <c r="E21" s="19">
        <v>0</v>
      </c>
      <c r="F21" s="19">
        <v>0</v>
      </c>
      <c r="G21" s="19">
        <v>0</v>
      </c>
    </row>
    <row r="22" spans="1:7" ht="30" x14ac:dyDescent="0.25">
      <c r="A22" s="4" t="s">
        <v>17</v>
      </c>
      <c r="B22" s="5" t="s">
        <v>320</v>
      </c>
      <c r="C22" s="4" t="s">
        <v>33</v>
      </c>
      <c r="D22" s="19">
        <v>103126.95095718627</v>
      </c>
      <c r="E22" s="19">
        <v>78325.901559127844</v>
      </c>
      <c r="F22" s="19">
        <v>23132.036070964401</v>
      </c>
      <c r="G22" s="19">
        <v>1669.0133270940262</v>
      </c>
    </row>
    <row r="23" spans="1:7" ht="30" x14ac:dyDescent="0.25">
      <c r="A23" s="4" t="s">
        <v>321</v>
      </c>
      <c r="B23" s="5" t="s">
        <v>322</v>
      </c>
      <c r="C23" s="4" t="s">
        <v>33</v>
      </c>
      <c r="D23" s="19">
        <v>103127.02600995902</v>
      </c>
      <c r="E23" s="19">
        <v>78326.24702912783</v>
      </c>
      <c r="F23" s="19">
        <v>23132.1061009644</v>
      </c>
      <c r="G23" s="19">
        <v>1669.0183798667767</v>
      </c>
    </row>
    <row r="24" spans="1:7" ht="30" x14ac:dyDescent="0.25">
      <c r="A24" s="4" t="s">
        <v>323</v>
      </c>
      <c r="B24" s="5" t="s">
        <v>324</v>
      </c>
      <c r="C24" s="4" t="s">
        <v>33</v>
      </c>
      <c r="D24" s="19">
        <v>0</v>
      </c>
      <c r="E24" s="19">
        <v>0</v>
      </c>
      <c r="F24" s="19">
        <v>0</v>
      </c>
      <c r="G24" s="19">
        <v>0</v>
      </c>
    </row>
    <row r="25" spans="1:7" ht="45" x14ac:dyDescent="0.25">
      <c r="A25" s="4" t="s">
        <v>18</v>
      </c>
      <c r="B25" s="5" t="s">
        <v>325</v>
      </c>
      <c r="C25" s="4" t="s">
        <v>33</v>
      </c>
      <c r="D25" s="19">
        <v>103126.95095718627</v>
      </c>
      <c r="E25" s="19">
        <v>78325.901559127844</v>
      </c>
      <c r="F25" s="19">
        <v>23132.036070964401</v>
      </c>
      <c r="G25" s="19">
        <v>1669.0133270940262</v>
      </c>
    </row>
    <row r="26" spans="1:7" ht="30" x14ac:dyDescent="0.25">
      <c r="A26" s="4" t="s">
        <v>326</v>
      </c>
      <c r="B26" s="5" t="s">
        <v>327</v>
      </c>
      <c r="C26" s="4" t="s">
        <v>33</v>
      </c>
      <c r="D26" s="19">
        <v>103127.02600995902</v>
      </c>
      <c r="E26" s="19">
        <v>78326.24702912783</v>
      </c>
      <c r="F26" s="19">
        <v>23132.1061009644</v>
      </c>
      <c r="G26" s="19">
        <v>1669.0183798667767</v>
      </c>
    </row>
    <row r="27" spans="1:7" ht="30" x14ac:dyDescent="0.25">
      <c r="A27" s="4" t="s">
        <v>328</v>
      </c>
      <c r="B27" s="5" t="s">
        <v>329</v>
      </c>
      <c r="C27" s="4" t="s">
        <v>33</v>
      </c>
      <c r="D27" s="19">
        <v>0</v>
      </c>
      <c r="E27" s="19">
        <v>0</v>
      </c>
      <c r="F27" s="19">
        <v>0</v>
      </c>
      <c r="G27" s="19">
        <v>0</v>
      </c>
    </row>
    <row r="28" spans="1:7" ht="30" x14ac:dyDescent="0.25">
      <c r="A28" s="4" t="s">
        <v>19</v>
      </c>
      <c r="B28" s="5" t="s">
        <v>330</v>
      </c>
      <c r="C28" s="4" t="s">
        <v>93</v>
      </c>
      <c r="D28" s="19">
        <v>42055.277275053762</v>
      </c>
      <c r="E28" s="19">
        <v>34547</v>
      </c>
      <c r="F28" s="19">
        <v>7003</v>
      </c>
      <c r="G28" s="19">
        <v>505.27727505376345</v>
      </c>
    </row>
    <row r="29" spans="1:7" x14ac:dyDescent="0.25">
      <c r="A29" s="4" t="s">
        <v>239</v>
      </c>
      <c r="B29" s="5" t="s">
        <v>331</v>
      </c>
      <c r="C29" s="4" t="s">
        <v>93</v>
      </c>
      <c r="D29" s="19">
        <v>42055.277275053762</v>
      </c>
      <c r="E29" s="19">
        <v>34547</v>
      </c>
      <c r="F29" s="19">
        <v>7003</v>
      </c>
      <c r="G29" s="19">
        <v>505.27727505376345</v>
      </c>
    </row>
    <row r="30" spans="1:7" x14ac:dyDescent="0.25">
      <c r="A30" s="4" t="s">
        <v>242</v>
      </c>
      <c r="B30" s="5" t="s">
        <v>267</v>
      </c>
      <c r="C30" s="4" t="s">
        <v>93</v>
      </c>
      <c r="D30" s="4">
        <v>0</v>
      </c>
      <c r="E30" s="4">
        <v>0</v>
      </c>
      <c r="F30" s="4">
        <v>0</v>
      </c>
      <c r="G30" s="4">
        <v>0</v>
      </c>
    </row>
    <row r="31" spans="1:7" x14ac:dyDescent="0.25">
      <c r="A31" s="4" t="s">
        <v>20</v>
      </c>
      <c r="B31" s="5" t="s">
        <v>332</v>
      </c>
      <c r="C31" s="4" t="s">
        <v>122</v>
      </c>
      <c r="D31" s="4" t="s">
        <v>130</v>
      </c>
      <c r="E31" s="4" t="s">
        <v>130</v>
      </c>
      <c r="F31" s="4" t="s">
        <v>130</v>
      </c>
      <c r="G31" s="4" t="s">
        <v>130</v>
      </c>
    </row>
    <row r="32" spans="1:7" x14ac:dyDescent="0.25">
      <c r="A32" s="4" t="s">
        <v>333</v>
      </c>
      <c r="B32" s="5" t="s">
        <v>334</v>
      </c>
      <c r="C32" s="4" t="s">
        <v>335</v>
      </c>
      <c r="D32" s="4">
        <v>0</v>
      </c>
      <c r="E32" s="4">
        <v>0</v>
      </c>
      <c r="F32" s="4">
        <v>0</v>
      </c>
      <c r="G32" s="4">
        <v>0</v>
      </c>
    </row>
    <row r="33" spans="1:7" x14ac:dyDescent="0.25">
      <c r="A33" s="4" t="s">
        <v>336</v>
      </c>
      <c r="B33" s="5" t="s">
        <v>337</v>
      </c>
      <c r="C33" s="4" t="s">
        <v>335</v>
      </c>
      <c r="D33" s="4">
        <v>0</v>
      </c>
      <c r="E33" s="4">
        <v>0</v>
      </c>
      <c r="F33" s="4">
        <v>0</v>
      </c>
      <c r="G33" s="4">
        <v>0</v>
      </c>
    </row>
    <row r="34" spans="1:7" x14ac:dyDescent="0.25">
      <c r="A34" s="4" t="s">
        <v>338</v>
      </c>
      <c r="B34" s="5" t="s">
        <v>339</v>
      </c>
      <c r="C34" s="4" t="s">
        <v>335</v>
      </c>
      <c r="D34" s="4">
        <v>0</v>
      </c>
      <c r="E34" s="4">
        <v>0</v>
      </c>
      <c r="F34" s="4">
        <v>0</v>
      </c>
      <c r="G34" s="4">
        <v>0</v>
      </c>
    </row>
    <row r="35" spans="1:7" x14ac:dyDescent="0.25">
      <c r="A35" s="4" t="s">
        <v>340</v>
      </c>
      <c r="B35" s="5" t="s">
        <v>341</v>
      </c>
      <c r="C35" s="4" t="s">
        <v>335</v>
      </c>
      <c r="D35" s="4">
        <v>0</v>
      </c>
      <c r="E35" s="4">
        <v>0</v>
      </c>
      <c r="F35" s="4">
        <v>0</v>
      </c>
      <c r="G35" s="4">
        <v>0</v>
      </c>
    </row>
    <row r="37" spans="1:7" ht="22.5" customHeight="1" x14ac:dyDescent="0.25">
      <c r="B37" s="7"/>
      <c r="C37" s="7"/>
      <c r="D37" s="7"/>
      <c r="E37" s="7" t="s">
        <v>280</v>
      </c>
      <c r="F37" s="7" t="s">
        <v>279</v>
      </c>
      <c r="G37" s="7" t="s">
        <v>343</v>
      </c>
    </row>
    <row r="38" spans="1:7" ht="24" customHeight="1" x14ac:dyDescent="0.25">
      <c r="B38" s="7" t="s">
        <v>344</v>
      </c>
      <c r="C38" s="7" t="s">
        <v>342</v>
      </c>
      <c r="D38" s="18">
        <v>2452.1762223253454</v>
      </c>
      <c r="E38" s="18">
        <v>2267.2273007534041</v>
      </c>
      <c r="F38" s="18">
        <v>3303.1709411629877</v>
      </c>
      <c r="G38" s="18">
        <v>3303.1732521301037</v>
      </c>
    </row>
    <row r="39" spans="1:7" ht="24.75" customHeight="1" x14ac:dyDescent="0.25">
      <c r="B39" s="7" t="s">
        <v>345</v>
      </c>
      <c r="C39" s="7" t="s">
        <v>342</v>
      </c>
      <c r="D39" s="18">
        <v>490.4352444650691</v>
      </c>
      <c r="E39" s="18">
        <v>453.44546015068079</v>
      </c>
      <c r="F39" s="18">
        <v>660.63418823259747</v>
      </c>
      <c r="G39" s="18">
        <v>660.6346504260207</v>
      </c>
    </row>
    <row r="40" spans="1:7" ht="26.25" customHeight="1" x14ac:dyDescent="0.25">
      <c r="B40" s="7" t="s">
        <v>346</v>
      </c>
      <c r="C40" s="7" t="s">
        <v>342</v>
      </c>
      <c r="D40" s="18">
        <v>2942.6114667904144</v>
      </c>
      <c r="E40" s="18">
        <v>2720.6827609040852</v>
      </c>
      <c r="F40" s="18">
        <v>3963.7951293955848</v>
      </c>
      <c r="G40" s="18">
        <v>3963.7979025561244</v>
      </c>
    </row>
  </sheetData>
  <mergeCells count="6">
    <mergeCell ref="A4:G4"/>
    <mergeCell ref="E7:G7"/>
    <mergeCell ref="D7:D8"/>
    <mergeCell ref="C7:C8"/>
    <mergeCell ref="B7:B8"/>
    <mergeCell ref="A7:A8"/>
  </mergeCells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9</vt:i4>
      </vt:variant>
    </vt:vector>
  </HeadingPairs>
  <TitlesOfParts>
    <vt:vector size="9" baseType="lpstr">
      <vt:lpstr>Вироб ТЕ</vt:lpstr>
      <vt:lpstr>Структура В</vt:lpstr>
      <vt:lpstr>Транспорт ТЕ</vt:lpstr>
      <vt:lpstr>Структура Т</vt:lpstr>
      <vt:lpstr>Постачання ТЕ </vt:lpstr>
      <vt:lpstr>Стуктура П</vt:lpstr>
      <vt:lpstr>загальна структура</vt:lpstr>
      <vt:lpstr>Послуга</vt:lpstr>
      <vt:lpstr>Лист8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1</cp:lastModifiedBy>
  <cp:lastPrinted>2021-11-03T08:08:33Z</cp:lastPrinted>
  <dcterms:created xsi:type="dcterms:W3CDTF">2021-09-23T10:14:09Z</dcterms:created>
  <dcterms:modified xsi:type="dcterms:W3CDTF">2021-11-05T13:41:58Z</dcterms:modified>
</cp:coreProperties>
</file>