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<sst xmlns="http://schemas.openxmlformats.org/spreadsheetml/2006/main" count="108" uniqueCount="58">
  <si>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</si>
  <si>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</si>
  <si>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</si>
  <si>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</si>
  <si>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</si>
  <si>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</si>
  <si>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</si>
  <si>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</si>
  <si>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</si>
  <si>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</si>
  <si>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</si>
  <si>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</si>
  <si>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</si>
  <si>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</si>
  <si>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</si>
  <si>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</si>
  <si>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</si>
  <si>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</si>
  <si>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</si>
  <si>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</si>
  <si>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</si>
  <si>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</si>
  <si>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</si>
  <si>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</si>
  <si>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</si>
  <si>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</si>
  <si>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</si>
  <si>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4.Витрати з диратизації та дезінсекції</t>
  </si>
  <si>
    <t>5.Витрати по обслуговуванню димовентиляційних каналів</t>
  </si>
  <si>
    <t>5.1. Заробітная плата</t>
  </si>
  <si>
    <t>5.2. Нарахування на ЗП ЄСВ 22%</t>
  </si>
  <si>
    <t>5.3. Матеріали</t>
  </si>
  <si>
    <t>5.4. Накладні витрати</t>
  </si>
  <si>
    <t>6.1. Заробітная плата</t>
  </si>
  <si>
    <t>6.2. Нарахування на ЗП ЄСВ 22%</t>
  </si>
  <si>
    <t>6.3. Матеріали</t>
  </si>
  <si>
    <t>6.4. Накладні витрати</t>
  </si>
  <si>
    <t>7.3. Нарахування на ЗП ЄСВ 22%</t>
  </si>
  <si>
    <t>7.4. Матеріали</t>
  </si>
  <si>
    <t>7.5. Накладні витрати</t>
  </si>
  <si>
    <t>7.2. Заробітная плата</t>
  </si>
  <si>
    <t>Всього:</t>
  </si>
  <si>
    <t>ПДВ</t>
  </si>
  <si>
    <t>Разом з ПДВ</t>
  </si>
  <si>
    <t>грн:</t>
  </si>
  <si>
    <t>м2=</t>
  </si>
  <si>
    <t>6.Витрати робіт з підготовки житлового фонду до роботи в осінньо-зимовий період</t>
  </si>
  <si>
    <t xml:space="preserve"> (поточний ремонт)</t>
  </si>
  <si>
    <t xml:space="preserve">7.Витрати з освітлення місць загального користування, технічне обслуговування 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</si>
  <si>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</si>
  <si>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гарячого </t>
  </si>
  <si>
    <t xml:space="preserve"> та холодного водопостачання, водовідведення, централізованого опалення.</t>
  </si>
  <si>
    <t>Розрахунок тарифів по вул.Миру1/138,1/140,1/141,</t>
  </si>
  <si>
    <t>1/142,1/143,1/144,1/145,1/146,1/147,1/148,1/149,1/150,</t>
  </si>
  <si>
    <t>1/152,1/153,1/154,1/155,1/156,1/157,1/158</t>
  </si>
  <si>
    <t>2012шт.</t>
  </si>
  <si>
    <t>0,4чол.</t>
  </si>
  <si>
    <t>7.1. Вартість електроенергії, послуга з розподілу електроенергії(7325кВт)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</si>
</sst>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7"/>
  <sheetViews>
    <sheetView tabSelected="1" zoomScalePageLayoutView="0" workbookViewId="0" topLeftCell="B55">
      <selection activeCell="I77" sqref="I77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1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52</v>
      </c>
    </row>
    <row r="3" ht="20.25">
      <c r="B3" s="4" t="s">
        <v>53</v>
      </c>
    </row>
    <row r="4" ht="20.25">
      <c r="B4" s="4" t="s">
        <v>54</v>
      </c>
    </row>
    <row r="5" spans="2:10" ht="12.75">
      <c r="B5" t="s">
        <v>1</v>
      </c>
      <c r="D5">
        <v>51290.97</v>
      </c>
      <c r="E5" t="s">
        <v>8</v>
      </c>
      <c r="F5" t="s">
        <v>3</v>
      </c>
      <c r="J5" t="s">
        <v>8</v>
      </c>
    </row>
    <row r="6" spans="2:10" ht="12.75">
      <c r="B6" t="s">
        <v>0</v>
      </c>
      <c r="D6">
        <v>3414.48</v>
      </c>
      <c r="E6" t="s">
        <v>8</v>
      </c>
      <c r="F6" t="s">
        <v>4</v>
      </c>
      <c r="I6">
        <v>9717.54</v>
      </c>
      <c r="J6" t="s">
        <v>8</v>
      </c>
    </row>
    <row r="7" spans="2:10" ht="12.75">
      <c r="B7" t="s">
        <v>2</v>
      </c>
      <c r="D7">
        <v>5157.15</v>
      </c>
      <c r="E7" t="s">
        <v>8</v>
      </c>
      <c r="F7" t="s">
        <v>5</v>
      </c>
      <c r="I7">
        <v>13738.78</v>
      </c>
      <c r="J7" t="s">
        <v>8</v>
      </c>
    </row>
    <row r="8" spans="6:10" ht="12.75">
      <c r="F8" t="s">
        <v>6</v>
      </c>
      <c r="I8">
        <v>2.8</v>
      </c>
      <c r="J8" t="s">
        <v>9</v>
      </c>
    </row>
    <row r="9" spans="6:10" ht="12.75">
      <c r="F9" t="s">
        <v>7</v>
      </c>
      <c r="I9">
        <v>7.8</v>
      </c>
      <c r="J9" t="s">
        <v>9</v>
      </c>
    </row>
    <row r="11" ht="12.75">
      <c r="B11" t="s">
        <v>10</v>
      </c>
    </row>
    <row r="12" spans="2:10" ht="12.75">
      <c r="B12" t="s">
        <v>18</v>
      </c>
      <c r="I12">
        <f>B1*I9</f>
        <v>32549.399999999998</v>
      </c>
      <c r="J12" s="1" t="s">
        <v>16</v>
      </c>
    </row>
    <row r="13" spans="2:10" ht="12.75">
      <c r="B13" t="s">
        <v>11</v>
      </c>
      <c r="I13" s="1">
        <f>I12*22%</f>
        <v>7160.8679999999995</v>
      </c>
      <c r="J13" s="1" t="s">
        <v>16</v>
      </c>
    </row>
    <row r="14" spans="2:10" ht="12.75">
      <c r="B14" t="s">
        <v>12</v>
      </c>
      <c r="I14">
        <v>1144.33</v>
      </c>
      <c r="J14" s="1" t="s">
        <v>16</v>
      </c>
    </row>
    <row r="15" spans="2:10" ht="12.75">
      <c r="B15" t="s">
        <v>13</v>
      </c>
      <c r="I15" s="1">
        <f>(I12+I13+I14)*56%</f>
        <v>22878.57488</v>
      </c>
      <c r="J15" s="1" t="s">
        <v>16</v>
      </c>
    </row>
    <row r="17" spans="2:9" ht="12.75">
      <c r="B17" s="1">
        <f>I12+I13+I14+I15</f>
        <v>63733.17288</v>
      </c>
      <c r="C17" t="s">
        <v>44</v>
      </c>
      <c r="D17" s="1">
        <f>D5</f>
        <v>51290.97</v>
      </c>
      <c r="E17" t="s">
        <v>45</v>
      </c>
      <c r="F17">
        <f>B17/D17</f>
        <v>1.242580767725781</v>
      </c>
      <c r="G17" t="s">
        <v>16</v>
      </c>
      <c r="H17" s="2"/>
      <c r="I17" s="1"/>
    </row>
    <row r="20" ht="12.75">
      <c r="B20" t="s">
        <v>17</v>
      </c>
    </row>
    <row r="21" spans="2:10" ht="12.75">
      <c r="B21" t="s">
        <v>19</v>
      </c>
      <c r="I21">
        <f>B1*I8</f>
        <v>11684.4</v>
      </c>
      <c r="J21" s="1" t="s">
        <v>16</v>
      </c>
    </row>
    <row r="22" spans="2:10" ht="12.75">
      <c r="B22" t="s">
        <v>20</v>
      </c>
      <c r="I22">
        <f>I21*22%</f>
        <v>2570.5679999999998</v>
      </c>
      <c r="J22" s="1" t="s">
        <v>16</v>
      </c>
    </row>
    <row r="23" spans="2:10" ht="12.75">
      <c r="B23" t="s">
        <v>21</v>
      </c>
      <c r="I23">
        <v>437.85</v>
      </c>
      <c r="J23" s="1" t="s">
        <v>16</v>
      </c>
    </row>
    <row r="24" spans="2:10" ht="12.75">
      <c r="B24" t="s">
        <v>22</v>
      </c>
      <c r="I24" s="1">
        <f>(I21+I22+I23)*56%</f>
        <v>8227.97808</v>
      </c>
      <c r="J24" s="1" t="s">
        <v>16</v>
      </c>
    </row>
    <row r="26" spans="2:9" ht="12.75">
      <c r="B26">
        <f>SUM(I21:I24)</f>
        <v>22920.79608</v>
      </c>
      <c r="C26" t="s">
        <v>44</v>
      </c>
      <c r="D26" s="1">
        <f>D5</f>
        <v>51290.97</v>
      </c>
      <c r="E26" t="s">
        <v>45</v>
      </c>
      <c r="F26">
        <f>B26/D26</f>
        <v>0.4468778048065771</v>
      </c>
      <c r="G26" t="s">
        <v>16</v>
      </c>
      <c r="I26" s="1"/>
    </row>
    <row r="29" ht="12.75">
      <c r="B29" t="s">
        <v>50</v>
      </c>
    </row>
    <row r="30" ht="12.75">
      <c r="B30" t="s">
        <v>51</v>
      </c>
    </row>
    <row r="31" spans="2:10" ht="12.75">
      <c r="B31" t="s">
        <v>23</v>
      </c>
      <c r="I31">
        <v>19083.6</v>
      </c>
      <c r="J31" s="1" t="s">
        <v>16</v>
      </c>
    </row>
    <row r="32" spans="2:10" ht="12.75">
      <c r="B32" t="s">
        <v>24</v>
      </c>
      <c r="I32" s="1">
        <f>I31*22%</f>
        <v>4198.392</v>
      </c>
      <c r="J32" s="1" t="s">
        <v>16</v>
      </c>
    </row>
    <row r="33" spans="2:10" ht="12.75">
      <c r="B33" t="s">
        <v>25</v>
      </c>
      <c r="I33" s="3">
        <v>4036.09</v>
      </c>
      <c r="J33" s="1" t="s">
        <v>16</v>
      </c>
    </row>
    <row r="34" spans="2:10" ht="12.75">
      <c r="B34" t="s">
        <v>26</v>
      </c>
      <c r="I34" s="1">
        <f>(I31+I32+I33)*56%</f>
        <v>15298.12592</v>
      </c>
      <c r="J34" s="1" t="s">
        <v>16</v>
      </c>
    </row>
    <row r="36" spans="2:9" ht="12.75">
      <c r="B36">
        <f>SUM(I31:I34)</f>
        <v>42616.20792</v>
      </c>
      <c r="C36" t="s">
        <v>14</v>
      </c>
      <c r="D36">
        <f>D5</f>
        <v>51290.97</v>
      </c>
      <c r="E36" t="s">
        <v>15</v>
      </c>
      <c r="F36">
        <f>B36/D36</f>
        <v>0.830871553413788</v>
      </c>
      <c r="G36" s="1" t="s">
        <v>16</v>
      </c>
      <c r="I36" s="1"/>
    </row>
    <row r="39" ht="12.75">
      <c r="B39" t="s">
        <v>27</v>
      </c>
    </row>
    <row r="41" spans="2:7" ht="12.75">
      <c r="B41">
        <v>927.85</v>
      </c>
      <c r="C41" t="s">
        <v>14</v>
      </c>
      <c r="D41">
        <f>D5</f>
        <v>51290.97</v>
      </c>
      <c r="E41" t="s">
        <v>15</v>
      </c>
      <c r="F41">
        <v>0.01809</v>
      </c>
      <c r="G41" s="1" t="s">
        <v>16</v>
      </c>
    </row>
    <row r="44" spans="2:10" ht="12.75">
      <c r="B44" t="s">
        <v>28</v>
      </c>
      <c r="I44" t="s">
        <v>55</v>
      </c>
      <c r="J44" t="s">
        <v>56</v>
      </c>
    </row>
    <row r="45" spans="2:10" ht="12.75">
      <c r="B45" t="s">
        <v>29</v>
      </c>
      <c r="I45">
        <f>0.05298*D50</f>
        <v>2717.3955906</v>
      </c>
      <c r="J45" s="1" t="s">
        <v>16</v>
      </c>
    </row>
    <row r="46" spans="2:10" ht="12.75">
      <c r="B46" t="s">
        <v>30</v>
      </c>
      <c r="I46" s="1">
        <f>I45*22%</f>
        <v>597.8270299320001</v>
      </c>
      <c r="J46" s="1" t="s">
        <v>16</v>
      </c>
    </row>
    <row r="47" spans="2:10" ht="12.75">
      <c r="B47" t="s">
        <v>31</v>
      </c>
      <c r="I47">
        <v>971.72</v>
      </c>
      <c r="J47" s="1" t="s">
        <v>16</v>
      </c>
    </row>
    <row r="48" spans="2:10" ht="12.75">
      <c r="B48" t="s">
        <v>32</v>
      </c>
      <c r="I48" s="1">
        <f>(I45+I46+I47)*56%</f>
        <v>2400.6878674979207</v>
      </c>
      <c r="J48" s="1" t="s">
        <v>16</v>
      </c>
    </row>
    <row r="50" spans="2:9" ht="12.75">
      <c r="B50" s="1">
        <f>SUM(I45:I48)</f>
        <v>6687.630488029921</v>
      </c>
      <c r="C50" t="s">
        <v>14</v>
      </c>
      <c r="D50">
        <f>D5</f>
        <v>51290.97</v>
      </c>
      <c r="E50" t="s">
        <v>15</v>
      </c>
      <c r="F50">
        <f>B50/D50</f>
        <v>0.13038611841479936</v>
      </c>
      <c r="G50" s="1" t="s">
        <v>16</v>
      </c>
      <c r="I50" s="1"/>
    </row>
    <row r="53" ht="12.75">
      <c r="B53" t="s">
        <v>46</v>
      </c>
    </row>
    <row r="54" ht="12.75">
      <c r="B54" t="s">
        <v>47</v>
      </c>
    </row>
    <row r="55" spans="2:10" ht="12.75">
      <c r="B55" t="s">
        <v>33</v>
      </c>
      <c r="I55" s="8">
        <f>0.73116*D60</f>
        <v>37501.9056252</v>
      </c>
      <c r="J55" s="1" t="s">
        <v>16</v>
      </c>
    </row>
    <row r="56" spans="2:10" ht="12.75">
      <c r="B56" t="s">
        <v>34</v>
      </c>
      <c r="I56" s="8">
        <f>I55*22%</f>
        <v>8250.419237544</v>
      </c>
      <c r="J56" s="1" t="s">
        <v>16</v>
      </c>
    </row>
    <row r="57" spans="2:10" ht="12.75">
      <c r="B57" t="s">
        <v>35</v>
      </c>
      <c r="I57" s="8">
        <v>7529.41</v>
      </c>
      <c r="J57" s="1" t="s">
        <v>16</v>
      </c>
    </row>
    <row r="58" spans="2:10" ht="12.75">
      <c r="B58" t="s">
        <v>36</v>
      </c>
      <c r="I58" s="8">
        <f>(I55+I56+I57)*56%</f>
        <v>29837.771523136646</v>
      </c>
      <c r="J58" s="1" t="s">
        <v>16</v>
      </c>
    </row>
    <row r="60" spans="2:9" ht="12.75">
      <c r="B60" s="8">
        <f>SUM(I55:I58)</f>
        <v>83119.50638588065</v>
      </c>
      <c r="C60" t="s">
        <v>14</v>
      </c>
      <c r="D60">
        <f>D5</f>
        <v>51290.97</v>
      </c>
      <c r="E60" t="s">
        <v>15</v>
      </c>
      <c r="F60" s="7">
        <f>B60/D60</f>
        <v>1.6205485368258907</v>
      </c>
      <c r="G60" s="1" t="s">
        <v>16</v>
      </c>
      <c r="I60" s="1"/>
    </row>
    <row r="63" ht="12.75">
      <c r="B63" t="s">
        <v>48</v>
      </c>
    </row>
    <row r="64" ht="12.75">
      <c r="B64" t="s">
        <v>49</v>
      </c>
    </row>
    <row r="65" spans="2:10" ht="12.75">
      <c r="B65" t="s">
        <v>57</v>
      </c>
      <c r="I65" s="8">
        <f>(7325*2.39642)*1.074</f>
        <v>18852.755961000003</v>
      </c>
      <c r="J65" s="1" t="s">
        <v>16</v>
      </c>
    </row>
    <row r="66" spans="2:10" ht="12.75">
      <c r="B66" t="s">
        <v>40</v>
      </c>
      <c r="I66" s="8">
        <f>0.09136*D71</f>
        <v>4685.9430192</v>
      </c>
      <c r="J66" s="1" t="s">
        <v>16</v>
      </c>
    </row>
    <row r="67" spans="2:10" ht="12.75">
      <c r="B67" t="s">
        <v>37</v>
      </c>
      <c r="I67" s="8">
        <f>I66*22%</f>
        <v>1030.907464224</v>
      </c>
      <c r="J67" s="1" t="s">
        <v>16</v>
      </c>
    </row>
    <row r="68" spans="2:10" ht="12.75">
      <c r="B68" t="s">
        <v>38</v>
      </c>
      <c r="I68" s="8">
        <v>267.72</v>
      </c>
      <c r="J68" s="1" t="s">
        <v>16</v>
      </c>
    </row>
    <row r="69" spans="2:10" ht="12.75">
      <c r="B69" t="s">
        <v>39</v>
      </c>
      <c r="I69" s="8">
        <f>(I65+I66+I67+I68)*56%</f>
        <v>13908.902808877445</v>
      </c>
      <c r="J69" s="1" t="s">
        <v>16</v>
      </c>
    </row>
    <row r="71" spans="2:9" ht="12.75">
      <c r="B71" s="8">
        <f>SUM(I65:I69)</f>
        <v>38746.22925330145</v>
      </c>
      <c r="C71" s="7" t="s">
        <v>14</v>
      </c>
      <c r="D71" s="7">
        <f>D5</f>
        <v>51290.97</v>
      </c>
      <c r="E71" s="7" t="s">
        <v>15</v>
      </c>
      <c r="F71" s="7">
        <f>B71/D71</f>
        <v>0.7554200915541556</v>
      </c>
      <c r="G71" s="1" t="s">
        <v>16</v>
      </c>
      <c r="I71" s="1"/>
    </row>
    <row r="73" spans="2:6" ht="12.75">
      <c r="B73" t="s">
        <v>41</v>
      </c>
      <c r="D73" s="5">
        <f>F17+F26+F36+F41+F50+F60+F71</f>
        <v>5.044774872740992</v>
      </c>
      <c r="E73" s="1" t="s">
        <v>16</v>
      </c>
      <c r="F73" s="1"/>
    </row>
    <row r="74" spans="2:6" ht="12.75">
      <c r="B74" t="s">
        <v>42</v>
      </c>
      <c r="D74" s="5">
        <f>D73*20%</f>
        <v>1.0089549745481985</v>
      </c>
      <c r="E74" s="1" t="s">
        <v>16</v>
      </c>
      <c r="F74" s="1"/>
    </row>
    <row r="75" spans="2:6" ht="12.75">
      <c r="B75" t="s">
        <v>43</v>
      </c>
      <c r="D75" s="6">
        <f>SUM(D73:D74)</f>
        <v>6.0537298472891905</v>
      </c>
      <c r="E75" s="1" t="s">
        <v>16</v>
      </c>
      <c r="F75" s="1"/>
    </row>
    <row r="77" ht="12.75">
      <c r="I77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2018-12-20T12:45:27Z</dcterms:modified>
  <cp:category/>
  <cp:version/>
  <cp:contentType/>
  <cp:contentStatus/>
</cp:coreProperties>
</file>