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<sst xmlns="http://schemas.openxmlformats.org/spreadsheetml/2006/main" count="65" uniqueCount="37">
  <si>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</si>
  <si>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</si>
  <si>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</si>
  <si>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</si>
  <si>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</si>
  <si>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</si>
  <si>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</si>
  <si>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</si>
  <si>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</si>
  <si>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</si>
  <si>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</si>
  <si>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</si>
  <si>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</si>
  <si>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</si>
  <si>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</si>
  <si>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2.2. Нарахування на ЗП ЄСВ 22%</t>
  </si>
  <si>
    <t>2.3. Матеріали</t>
  </si>
  <si>
    <t>2.4. Накладні витрати</t>
  </si>
  <si>
    <t>Всього:</t>
  </si>
  <si>
    <t>ПДВ</t>
  </si>
  <si>
    <t>Разом з ПДВ</t>
  </si>
  <si>
    <t>та поточний ремонт мереж електропостачання і електрообладнання</t>
  </si>
  <si>
    <t>грн/</t>
  </si>
  <si>
    <t xml:space="preserve"> </t>
  </si>
  <si>
    <t>Розрахунок тарифів по вул.Челюскіна 2,3</t>
  </si>
  <si>
    <t>Миру 1/43</t>
  </si>
  <si>
    <t xml:space="preserve">1.Витрати з техничного обслуговування внутрішньобудинкових систем </t>
  </si>
  <si>
    <t xml:space="preserve">  холодного водопостачання, водовідведення.</t>
  </si>
  <si>
    <t>1.1. Заробітная плата</t>
  </si>
  <si>
    <t>2.Витрати по обслуговуванню димовентиляційних каналів</t>
  </si>
  <si>
    <t>2.1. Заробітная плата</t>
  </si>
  <si>
    <t xml:space="preserve">3.Витрати з освітлення місць загального користування, технічне обслуговування </t>
  </si>
  <si>
    <t>3.2. Заробітная плата</t>
  </si>
  <si>
    <t>3.3. Нарахування на ЗП ЄСВ 22%</t>
  </si>
  <si>
    <t>3.4. Матеріали</t>
  </si>
  <si>
    <t>3.5. Накладні витрати</t>
  </si>
  <si>
    <t>3.1. Вартість електроенергії, послуга з розподілу електроенергії(255кВт)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</si>
</sst>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tabSelected="1" zoomScalePageLayoutView="0" workbookViewId="0" topLeftCell="B21">
      <selection activeCell="I43" sqref="I43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7.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24</v>
      </c>
    </row>
    <row r="3" ht="20.25">
      <c r="B3" s="3" t="s">
        <v>25</v>
      </c>
    </row>
    <row r="4" spans="2:10" ht="12.75">
      <c r="B4" t="s">
        <v>1</v>
      </c>
      <c r="D4">
        <v>2453.1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2"/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J8" t="s">
        <v>9</v>
      </c>
    </row>
    <row r="9" ht="12.75">
      <c r="I9" t="s">
        <v>23</v>
      </c>
    </row>
    <row r="10" ht="12.75">
      <c r="B10" t="s">
        <v>26</v>
      </c>
    </row>
    <row r="11" ht="12.75">
      <c r="B11" t="s">
        <v>27</v>
      </c>
    </row>
    <row r="12" spans="2:10" ht="12.75">
      <c r="B12" t="s">
        <v>28</v>
      </c>
      <c r="I12" s="1">
        <v>106.02</v>
      </c>
      <c r="J12" s="1" t="s">
        <v>14</v>
      </c>
    </row>
    <row r="13" spans="2:10" ht="12.75">
      <c r="B13" t="s">
        <v>10</v>
      </c>
      <c r="I13" s="1">
        <f>I12*22%</f>
        <v>23.3244</v>
      </c>
      <c r="J13" s="1" t="s">
        <v>14</v>
      </c>
    </row>
    <row r="14" spans="2:10" ht="12.75">
      <c r="B14" t="s">
        <v>11</v>
      </c>
      <c r="I14" s="5">
        <v>116.32</v>
      </c>
      <c r="J14" s="1" t="s">
        <v>14</v>
      </c>
    </row>
    <row r="15" spans="2:10" ht="12.75">
      <c r="B15" t="s">
        <v>12</v>
      </c>
      <c r="I15" s="1">
        <f>(I12+I13+I14)*56%</f>
        <v>137.572064</v>
      </c>
      <c r="J15" s="1" t="s">
        <v>14</v>
      </c>
    </row>
    <row r="17" spans="2:9" ht="12.75">
      <c r="B17" s="1">
        <f>SUM(I12:I15)</f>
        <v>383.236464</v>
      </c>
      <c r="C17" t="s">
        <v>22</v>
      </c>
      <c r="D17">
        <f>D4</f>
        <v>2453.1</v>
      </c>
      <c r="E17" t="s">
        <v>13</v>
      </c>
      <c r="F17">
        <f>B17/D17</f>
        <v>0.15622537360890304</v>
      </c>
      <c r="G17" s="1" t="s">
        <v>14</v>
      </c>
      <c r="I17" s="1"/>
    </row>
    <row r="20" ht="12.75">
      <c r="B20" t="s">
        <v>29</v>
      </c>
    </row>
    <row r="21" spans="2:10" ht="12.75">
      <c r="B21" t="s">
        <v>30</v>
      </c>
      <c r="I21" s="7">
        <f>0.05298*D26</f>
        <v>129.965238</v>
      </c>
      <c r="J21" s="1" t="s">
        <v>14</v>
      </c>
    </row>
    <row r="22" spans="2:10" ht="12.75">
      <c r="B22" t="s">
        <v>15</v>
      </c>
      <c r="I22" s="7">
        <f>I21*22%</f>
        <v>28.59235236</v>
      </c>
      <c r="J22" s="1" t="s">
        <v>14</v>
      </c>
    </row>
    <row r="23" spans="2:10" ht="12.75">
      <c r="B23" t="s">
        <v>16</v>
      </c>
      <c r="I23" s="7">
        <v>46.47</v>
      </c>
      <c r="J23" s="1" t="s">
        <v>14</v>
      </c>
    </row>
    <row r="24" spans="2:10" ht="12.75">
      <c r="B24" t="s">
        <v>17</v>
      </c>
      <c r="I24" s="7">
        <f>(I21+I22+I23)*56%</f>
        <v>114.81545060160002</v>
      </c>
      <c r="J24" s="1" t="s">
        <v>14</v>
      </c>
    </row>
    <row r="26" spans="2:9" ht="12.75">
      <c r="B26" s="7">
        <f>SUM(I21:I24)</f>
        <v>319.8430409616</v>
      </c>
      <c r="C26" t="s">
        <v>22</v>
      </c>
      <c r="D26">
        <f>D4</f>
        <v>2453.1</v>
      </c>
      <c r="E26" t="s">
        <v>13</v>
      </c>
      <c r="F26" s="8">
        <f>B26/D26</f>
        <v>0.1303832053163752</v>
      </c>
      <c r="G26" s="1" t="s">
        <v>14</v>
      </c>
      <c r="I26" s="1"/>
    </row>
    <row r="29" ht="12.75">
      <c r="B29" t="s">
        <v>31</v>
      </c>
    </row>
    <row r="30" ht="12.75">
      <c r="B30" t="s">
        <v>21</v>
      </c>
    </row>
    <row r="31" spans="2:10" ht="12.75">
      <c r="B31" t="s">
        <v>36</v>
      </c>
      <c r="I31" s="7">
        <f>(255*2.39642)*1.074</f>
        <v>656.3075454</v>
      </c>
      <c r="J31" s="1" t="s">
        <v>14</v>
      </c>
    </row>
    <row r="32" spans="2:10" ht="12.75">
      <c r="B32" t="s">
        <v>32</v>
      </c>
      <c r="I32" s="7">
        <f>0.09136*D37</f>
        <v>224.11521599999998</v>
      </c>
      <c r="J32" s="1" t="s">
        <v>14</v>
      </c>
    </row>
    <row r="33" spans="2:10" ht="12.75">
      <c r="B33" t="s">
        <v>33</v>
      </c>
      <c r="I33" s="7">
        <f>I32*22%</f>
        <v>49.30534752</v>
      </c>
      <c r="J33" s="1" t="s">
        <v>14</v>
      </c>
    </row>
    <row r="34" spans="2:10" ht="12.75">
      <c r="B34" t="s">
        <v>34</v>
      </c>
      <c r="I34" s="7">
        <v>12.8</v>
      </c>
      <c r="J34" s="1" t="s">
        <v>14</v>
      </c>
    </row>
    <row r="35" spans="2:10" ht="12.75">
      <c r="B35" t="s">
        <v>35</v>
      </c>
      <c r="I35" s="7">
        <f>(I31+I32+I33+I34)*56%</f>
        <v>527.8157409951999</v>
      </c>
      <c r="J35" s="1" t="s">
        <v>14</v>
      </c>
    </row>
    <row r="37" spans="2:9" ht="12.75">
      <c r="B37" s="7">
        <f>SUM(I31:I35)</f>
        <v>1470.3438499151998</v>
      </c>
      <c r="C37" s="8" t="s">
        <v>22</v>
      </c>
      <c r="D37" s="8">
        <f>D4</f>
        <v>2453.1</v>
      </c>
      <c r="E37" s="8" t="s">
        <v>13</v>
      </c>
      <c r="F37" s="8">
        <f>B37/D37</f>
        <v>0.5993819452591415</v>
      </c>
      <c r="G37" s="1" t="s">
        <v>14</v>
      </c>
      <c r="I37" s="1"/>
    </row>
    <row r="39" spans="2:6" ht="12.75">
      <c r="B39" t="s">
        <v>18</v>
      </c>
      <c r="D39" s="4">
        <f>+F17+F26+F37</f>
        <v>0.8859905241844197</v>
      </c>
      <c r="E39" s="1" t="s">
        <v>14</v>
      </c>
      <c r="F39" s="1"/>
    </row>
    <row r="40" spans="2:6" ht="12.75">
      <c r="B40" t="s">
        <v>19</v>
      </c>
      <c r="D40" s="4">
        <f>D39*20%</f>
        <v>0.17719810483688395</v>
      </c>
      <c r="E40" s="1" t="s">
        <v>14</v>
      </c>
      <c r="F40" s="1"/>
    </row>
    <row r="41" spans="2:6" ht="12.75">
      <c r="B41" t="s">
        <v>20</v>
      </c>
      <c r="D41" s="6">
        <f>SUM(D39:D40)</f>
        <v>1.0631886290213037</v>
      </c>
      <c r="E41" s="1" t="s">
        <v>14</v>
      </c>
      <c r="F41" s="1"/>
    </row>
    <row r="43" ht="12.75">
      <c r="I43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2018-12-20T12:47:00Z</dcterms:modified>
  <cp:category/>
  <cp:version/>
  <cp:contentType/>
  <cp:contentStatus/>
</cp:coreProperties>
</file>