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'Лист1'!$6:$8</definedName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<sst xmlns="http://schemas.openxmlformats.org/spreadsheetml/2006/main" count="62" uniqueCount="50">
  <si>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</si>
  <si>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</si>
  <si>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</si>
  <si>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</si>
  <si>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</si>
  <si>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</si>
  <si>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t>Найменування програми</t>
  </si>
  <si>
    <t>Сума</t>
  </si>
  <si>
    <t xml:space="preserve">Виконавчий комітет міської ради </t>
  </si>
  <si>
    <t>грн.</t>
  </si>
  <si>
    <t>Благоустрій міст, сіл, селищ</t>
  </si>
  <si>
    <t>Телебачення і радіомовлення</t>
  </si>
  <si>
    <t>Періодичні видання (газети та журнали)</t>
  </si>
  <si>
    <t>Видатки на проведення робіт, пов"язаних з будівництвом, реконструкцією, ремонтом і утриманням автомобільних доріг</t>
  </si>
  <si>
    <t>Охорона та раціональне використання природних ресурсів</t>
  </si>
  <si>
    <t>Заходи з організації рятування на водах</t>
  </si>
  <si>
    <t>Секретар міської ради</t>
  </si>
  <si>
    <t>О.Д.Степанишин</t>
  </si>
  <si>
    <t xml:space="preserve">               Всього</t>
  </si>
  <si>
    <r>
      <t>Найменування к</t>
    </r>
    <r>
      <rPr>
        <sz val="11"/>
        <rFont val="Arial"/>
        <family val="2"/>
      </rPr>
      <t>оду тимчасової класифікації видатків та кредитування місцевих бюджетів</t>
    </r>
  </si>
  <si>
    <t>091103</t>
  </si>
  <si>
    <t>Соціальні програми і заходи державних органів у справах молоді</t>
  </si>
  <si>
    <t>Міська програма  "Молодь Старокостянтинівщини" на період до 2015 року</t>
  </si>
  <si>
    <t>Міська програма підтримки сімей на період до 2015 року</t>
  </si>
  <si>
    <t>Програма розвитку культури та охорони культурної спадщини на 2011 - 2015 роки</t>
  </si>
  <si>
    <t>Інші культурно - освітні заклади та заходи</t>
  </si>
  <si>
    <t>Проведення навчально - тренувальних зборів і змагань</t>
  </si>
  <si>
    <t xml:space="preserve">Управління освіти виконавчого комітету міської ради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</si>
  <si>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</si>
  <si>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</si>
  <si>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Додаток 5</t>
  </si>
  <si>
    <t>Програма оздоровлення та відпочинку дітей м.Старокостянтинова на період до 2013 року</t>
  </si>
  <si>
    <t>Інші видатки</t>
  </si>
  <si>
    <t>Програма щодо забезпечення заходів Старокостянтинівської міської ради та її виконавчих органів на 2011 - 2015 роки</t>
  </si>
  <si>
    <t xml:space="preserve">  03</t>
  </si>
  <si>
    <t xml:space="preserve"> 10</t>
  </si>
  <si>
    <t>Програма діяльності та розвитку малого комунального підприємства "Міськсвітло" на 2012-2014 роки</t>
  </si>
  <si>
    <t>Програма діяльності та розвитку комунального  ремонтно-будівельного шляхового підприємства на 2012-2014 роки</t>
  </si>
  <si>
    <t>Програма діяльності та розвитку комбінату комунальних підприємств на 2012-2014 роки</t>
  </si>
  <si>
    <t>Програма функціонування та розвитку Старокостянтинівського радіомовлення на 2012-2014 роки</t>
  </si>
  <si>
    <t>Програма розвитку редакції газети "Наше місто" на 2012-2014 роки</t>
  </si>
  <si>
    <t>Програма рятування людей на водних об"єктах м.Старокостянтинів на 2012-2014 роки</t>
  </si>
  <si>
    <t>Утилізація ТПВ</t>
  </si>
  <si>
    <t>Міська комплексна цільова програма розвитку фізичної культури та спорту м.Старокостянтинова на 20012 -2016 роки</t>
  </si>
  <si>
    <t>090802</t>
  </si>
  <si>
    <t>Інші програми соціального захисту дітей</t>
  </si>
  <si>
    <t>Програмам соціального та правового захисту дітей м.Старокостянтинова на 2011-2015 роки</t>
  </si>
  <si>
    <t>Перелік державних та регіональних програм по бюджету міста Старокостянтинів на 2013 рік</t>
  </si>
  <si>
    <t>Програма охорони природного середовища та раціонального використання природних ресурсів м. Старокостянтинів на 2013-2015 роки</t>
  </si>
  <si>
    <t>до  рішення 28  сесії міської ради від 27.12.2012р. № 24  "Про бюджет міста на 2013 рік"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</si>
</sst>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Alignment="1">
      <alignment/>
    </xf>
    <xf numFmtId="2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3_&#1073;&#1102;&#1076;&#1078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">
          <cell r="M18">
            <v>5000</v>
          </cell>
        </row>
        <row r="21">
          <cell r="M21">
            <v>40000</v>
          </cell>
        </row>
        <row r="28">
          <cell r="M28">
            <v>1400000</v>
          </cell>
        </row>
        <row r="29">
          <cell r="M29">
            <v>1400000</v>
          </cell>
        </row>
        <row r="30">
          <cell r="M30">
            <v>570000</v>
          </cell>
        </row>
        <row r="32">
          <cell r="M32">
            <v>100000</v>
          </cell>
        </row>
        <row r="34">
          <cell r="M34">
            <v>50000</v>
          </cell>
        </row>
        <row r="36">
          <cell r="M36">
            <v>140000</v>
          </cell>
        </row>
        <row r="39">
          <cell r="M39">
            <v>130000</v>
          </cell>
        </row>
        <row r="43">
          <cell r="M43">
            <v>921500</v>
          </cell>
        </row>
        <row r="46">
          <cell r="M46">
            <v>170000</v>
          </cell>
        </row>
        <row r="48">
          <cell r="M48">
            <v>50000</v>
          </cell>
        </row>
        <row r="50">
          <cell r="M50">
            <v>33500</v>
          </cell>
        </row>
        <row r="53">
          <cell r="M53">
            <v>300000</v>
          </cell>
        </row>
        <row r="64">
          <cell r="M64">
            <v>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="75" zoomScaleNormal="75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3" sqref="J3"/>
    </sheetView>
  </sheetViews>
  <sheetFormatPr defaultColWidth="9.00390625" defaultRowHeight="12.75"/>
  <cols>
    <col min="1" max="1" width="17.625" style="0" customWidth="1"/>
    <col min="2" max="2" width="33.875" style="0" customWidth="1"/>
    <col min="3" max="3" width="39.875" style="0" customWidth="1"/>
    <col min="4" max="4" width="13.75390625" style="0" customWidth="1"/>
    <col min="5" max="5" width="39.25390625" style="0" customWidth="1"/>
    <col min="6" max="6" width="12.75390625" style="0" customWidth="1"/>
    <col min="7" max="7" width="17.00390625" style="0" customWidth="1"/>
    <col min="9" max="9" width="12.125" style="0" bestFit="1" customWidth="1"/>
    <col min="10" max="10" width="12.875" style="0" customWidth="1"/>
    <col min="13" max="13" width="9.75390625" style="0" bestFit="1" customWidth="1"/>
    <col min="14" max="14" width="10.375" style="0" bestFit="1" customWidth="1"/>
  </cols>
  <sheetData>
    <row r="1" spans="1:8" ht="14.25">
      <c r="A1" s="1"/>
      <c r="B1" s="1"/>
      <c r="C1" s="1"/>
      <c r="D1" s="1"/>
      <c r="E1" s="1"/>
      <c r="F1" s="1" t="s">
        <v>30</v>
      </c>
      <c r="G1" s="1"/>
      <c r="H1" s="1"/>
    </row>
    <row r="2" spans="1:8" ht="52.5" customHeight="1">
      <c r="A2" s="1"/>
      <c r="B2" s="1"/>
      <c r="C2" s="1"/>
      <c r="D2" s="1"/>
      <c r="E2" s="1"/>
      <c r="F2" s="31" t="s">
        <v>49</v>
      </c>
      <c r="G2" s="31"/>
      <c r="H2" s="1"/>
    </row>
    <row r="3" spans="1:8" ht="14.25">
      <c r="A3" s="1"/>
      <c r="B3" s="1"/>
      <c r="C3" s="1"/>
      <c r="D3" s="1"/>
      <c r="E3" s="1"/>
      <c r="F3" s="2"/>
      <c r="G3" s="1"/>
      <c r="H3" s="1"/>
    </row>
    <row r="4" spans="1:8" ht="15">
      <c r="A4" s="32" t="s">
        <v>47</v>
      </c>
      <c r="B4" s="33"/>
      <c r="C4" s="33"/>
      <c r="D4" s="33"/>
      <c r="E4" s="33"/>
      <c r="F4" s="33"/>
      <c r="G4" s="33"/>
      <c r="H4" s="1"/>
    </row>
    <row r="5" spans="1:8" ht="15" thickBot="1">
      <c r="A5" s="1"/>
      <c r="B5" s="1"/>
      <c r="C5" s="1"/>
      <c r="D5" s="1"/>
      <c r="E5" s="1"/>
      <c r="F5" s="1"/>
      <c r="G5" s="1" t="s">
        <v>9</v>
      </c>
      <c r="H5" s="1"/>
    </row>
    <row r="6" spans="1:8" ht="86.25" thickBot="1">
      <c r="A6" s="3" t="s">
        <v>0</v>
      </c>
      <c r="B6" s="4" t="s">
        <v>1</v>
      </c>
      <c r="C6" s="40" t="s">
        <v>2</v>
      </c>
      <c r="D6" s="41"/>
      <c r="E6" s="40" t="s">
        <v>3</v>
      </c>
      <c r="F6" s="41"/>
      <c r="G6" s="5" t="s">
        <v>4</v>
      </c>
      <c r="H6" s="1"/>
    </row>
    <row r="7" spans="1:8" ht="87" customHeight="1">
      <c r="A7" s="6" t="s">
        <v>5</v>
      </c>
      <c r="B7" s="22" t="s">
        <v>19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7</v>
      </c>
      <c r="H7" s="1"/>
    </row>
    <row r="8" spans="1:8" ht="14.2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"/>
    </row>
    <row r="9" spans="1:8" ht="38.25" customHeight="1">
      <c r="A9" s="11" t="s">
        <v>34</v>
      </c>
      <c r="B9" s="37" t="s">
        <v>8</v>
      </c>
      <c r="C9" s="38"/>
      <c r="D9" s="38"/>
      <c r="E9" s="38"/>
      <c r="F9" s="39"/>
      <c r="G9" s="12"/>
      <c r="H9" s="1"/>
    </row>
    <row r="10" spans="1:10" ht="47.25" customHeight="1">
      <c r="A10" s="26" t="s">
        <v>20</v>
      </c>
      <c r="B10" s="27" t="s">
        <v>21</v>
      </c>
      <c r="C10" s="14" t="s">
        <v>22</v>
      </c>
      <c r="D10" s="13">
        <f>10000</f>
        <v>10000</v>
      </c>
      <c r="E10" s="14"/>
      <c r="F10" s="13"/>
      <c r="G10" s="15">
        <f>D10+F10</f>
        <v>10000</v>
      </c>
      <c r="H10" s="1"/>
      <c r="I10" s="30">
        <f>'[1]Лист1'!$M$21</f>
        <v>40000</v>
      </c>
      <c r="J10" s="30">
        <f>I10-I11</f>
        <v>0</v>
      </c>
    </row>
    <row r="11" spans="1:10" ht="43.5" customHeight="1">
      <c r="A11" s="26" t="s">
        <v>20</v>
      </c>
      <c r="B11" s="27" t="s">
        <v>21</v>
      </c>
      <c r="C11" s="14" t="s">
        <v>23</v>
      </c>
      <c r="D11" s="13">
        <f>20000</f>
        <v>20000</v>
      </c>
      <c r="E11" s="14"/>
      <c r="F11" s="13"/>
      <c r="G11" s="15">
        <f>D11+F11</f>
        <v>20000</v>
      </c>
      <c r="H11" s="1"/>
      <c r="I11">
        <f>G10+G11+G12</f>
        <v>40000</v>
      </c>
      <c r="J11" s="30"/>
    </row>
    <row r="12" spans="1:10" ht="52.5" customHeight="1">
      <c r="A12" s="26" t="s">
        <v>20</v>
      </c>
      <c r="B12" s="27" t="s">
        <v>21</v>
      </c>
      <c r="C12" s="14" t="s">
        <v>31</v>
      </c>
      <c r="D12" s="13">
        <f>10000</f>
        <v>10000</v>
      </c>
      <c r="E12" s="14"/>
      <c r="F12" s="13"/>
      <c r="G12" s="15">
        <f>D12+F12</f>
        <v>10000</v>
      </c>
      <c r="H12" s="1"/>
      <c r="J12" s="30"/>
    </row>
    <row r="13" spans="1:10" ht="52.5" customHeight="1">
      <c r="A13" s="26" t="s">
        <v>44</v>
      </c>
      <c r="B13" s="29" t="s">
        <v>45</v>
      </c>
      <c r="C13" s="14" t="s">
        <v>46</v>
      </c>
      <c r="D13" s="13">
        <f>5000</f>
        <v>5000</v>
      </c>
      <c r="E13" s="14"/>
      <c r="F13" s="13"/>
      <c r="G13" s="15">
        <f>D13+F13</f>
        <v>5000</v>
      </c>
      <c r="H13" s="1"/>
      <c r="I13" s="30">
        <f>'[1]Лист1'!$M$18</f>
        <v>5000</v>
      </c>
      <c r="J13" s="30">
        <f aca="true" t="shared" si="0" ref="J13:J25">I13-G13</f>
        <v>0</v>
      </c>
    </row>
    <row r="14" spans="1:10" ht="51" customHeight="1">
      <c r="A14" s="16">
        <v>100203</v>
      </c>
      <c r="B14" s="14" t="s">
        <v>10</v>
      </c>
      <c r="C14" s="14" t="s">
        <v>36</v>
      </c>
      <c r="D14" s="13">
        <f>570000</f>
        <v>570000</v>
      </c>
      <c r="E14" s="14"/>
      <c r="F14" s="16"/>
      <c r="G14" s="15">
        <f aca="true" t="shared" si="1" ref="G14:G25">D14+F14</f>
        <v>570000</v>
      </c>
      <c r="H14" s="1"/>
      <c r="I14" s="30">
        <f>'[1]Лист1'!$M$30</f>
        <v>570000</v>
      </c>
      <c r="J14" s="30">
        <f t="shared" si="0"/>
        <v>0</v>
      </c>
    </row>
    <row r="15" spans="1:10" ht="60.75" customHeight="1">
      <c r="A15" s="16">
        <v>100203</v>
      </c>
      <c r="B15" s="14" t="s">
        <v>10</v>
      </c>
      <c r="C15" s="14" t="s">
        <v>37</v>
      </c>
      <c r="D15" s="13">
        <f>1400000</f>
        <v>1400000</v>
      </c>
      <c r="E15" s="14"/>
      <c r="F15" s="16"/>
      <c r="G15" s="15">
        <f t="shared" si="1"/>
        <v>1400000</v>
      </c>
      <c r="H15" s="1"/>
      <c r="I15" s="30">
        <f>'[1]Лист1'!$M$29</f>
        <v>1400000</v>
      </c>
      <c r="J15" s="30">
        <f t="shared" si="0"/>
        <v>0</v>
      </c>
    </row>
    <row r="16" spans="1:10" ht="48" customHeight="1">
      <c r="A16" s="16">
        <v>100203</v>
      </c>
      <c r="B16" s="14" t="s">
        <v>10</v>
      </c>
      <c r="C16" s="14" t="s">
        <v>38</v>
      </c>
      <c r="D16" s="13">
        <f>1400000</f>
        <v>1400000</v>
      </c>
      <c r="E16" s="14"/>
      <c r="F16" s="16"/>
      <c r="G16" s="15">
        <f>D16+F16</f>
        <v>1400000</v>
      </c>
      <c r="H16" s="1"/>
      <c r="I16" s="30">
        <f>'[1]Лист1'!$M$28</f>
        <v>1400000</v>
      </c>
      <c r="J16" s="30">
        <f t="shared" si="0"/>
        <v>0</v>
      </c>
    </row>
    <row r="17" spans="1:10" ht="42.75">
      <c r="A17" s="16">
        <v>110502</v>
      </c>
      <c r="B17" s="14" t="s">
        <v>25</v>
      </c>
      <c r="C17" s="14" t="s">
        <v>24</v>
      </c>
      <c r="D17" s="13">
        <f>100000</f>
        <v>100000</v>
      </c>
      <c r="E17" s="14"/>
      <c r="F17" s="16"/>
      <c r="G17" s="15">
        <f t="shared" si="1"/>
        <v>100000</v>
      </c>
      <c r="H17" s="1"/>
      <c r="I17" s="30">
        <f>'[1]Лист1'!$M$32</f>
        <v>100000</v>
      </c>
      <c r="J17" s="30">
        <f t="shared" si="0"/>
        <v>0</v>
      </c>
    </row>
    <row r="18" spans="1:10" ht="45.75" customHeight="1">
      <c r="A18" s="16">
        <v>120100</v>
      </c>
      <c r="B18" s="14" t="s">
        <v>11</v>
      </c>
      <c r="C18" s="14" t="s">
        <v>39</v>
      </c>
      <c r="D18" s="13">
        <f>50000</f>
        <v>50000</v>
      </c>
      <c r="E18" s="14"/>
      <c r="F18" s="16"/>
      <c r="G18" s="15">
        <f t="shared" si="1"/>
        <v>50000</v>
      </c>
      <c r="H18" s="1"/>
      <c r="I18" s="30">
        <f>'[1]Лист1'!$M$34</f>
        <v>50000</v>
      </c>
      <c r="J18" s="30">
        <f t="shared" si="0"/>
        <v>0</v>
      </c>
    </row>
    <row r="19" spans="1:10" ht="33" customHeight="1">
      <c r="A19" s="16">
        <v>120201</v>
      </c>
      <c r="B19" s="14" t="s">
        <v>12</v>
      </c>
      <c r="C19" s="14" t="s">
        <v>40</v>
      </c>
      <c r="D19" s="13">
        <f>140000</f>
        <v>140000</v>
      </c>
      <c r="E19" s="14"/>
      <c r="F19" s="16"/>
      <c r="G19" s="15">
        <f t="shared" si="1"/>
        <v>140000</v>
      </c>
      <c r="H19" s="1"/>
      <c r="I19" s="30">
        <f>'[1]Лист1'!$M$36</f>
        <v>140000</v>
      </c>
      <c r="J19" s="30">
        <f t="shared" si="0"/>
        <v>0</v>
      </c>
    </row>
    <row r="20" spans="1:10" ht="44.25" customHeight="1">
      <c r="A20" s="16">
        <v>130102</v>
      </c>
      <c r="B20" s="14" t="s">
        <v>26</v>
      </c>
      <c r="C20" s="14" t="s">
        <v>43</v>
      </c>
      <c r="D20" s="13">
        <f>150000-20000</f>
        <v>130000</v>
      </c>
      <c r="E20" s="14"/>
      <c r="F20" s="16"/>
      <c r="G20" s="15">
        <f t="shared" si="1"/>
        <v>130000</v>
      </c>
      <c r="H20" s="1"/>
      <c r="I20" s="30">
        <f>'[1]Лист1'!$M$39</f>
        <v>130000</v>
      </c>
      <c r="J20" s="30">
        <f t="shared" si="0"/>
        <v>0</v>
      </c>
    </row>
    <row r="21" spans="1:14" ht="64.5" customHeight="1">
      <c r="A21" s="16">
        <v>170703</v>
      </c>
      <c r="B21" s="14" t="s">
        <v>13</v>
      </c>
      <c r="C21" s="14"/>
      <c r="D21" s="13"/>
      <c r="E21" s="14" t="s">
        <v>37</v>
      </c>
      <c r="F21" s="16">
        <f>921500</f>
        <v>921500</v>
      </c>
      <c r="G21" s="15">
        <f t="shared" si="1"/>
        <v>921500</v>
      </c>
      <c r="H21" s="1"/>
      <c r="I21" s="30">
        <f>'[1]Лист1'!$M$43</f>
        <v>921500</v>
      </c>
      <c r="J21" s="30">
        <f t="shared" si="0"/>
        <v>0</v>
      </c>
      <c r="L21" s="30"/>
      <c r="M21" s="30"/>
      <c r="N21" s="30"/>
    </row>
    <row r="22" spans="1:10" ht="46.5" customHeight="1">
      <c r="A22" s="16">
        <v>210110</v>
      </c>
      <c r="B22" s="14" t="s">
        <v>15</v>
      </c>
      <c r="C22" s="14" t="s">
        <v>41</v>
      </c>
      <c r="D22" s="13">
        <f>170000</f>
        <v>170000</v>
      </c>
      <c r="E22" s="23"/>
      <c r="F22" s="24"/>
      <c r="G22" s="25">
        <f>D22+F22</f>
        <v>170000</v>
      </c>
      <c r="H22" s="1"/>
      <c r="I22" s="30">
        <f>'[1]Лист1'!$M$46</f>
        <v>170000</v>
      </c>
      <c r="J22" s="30">
        <f t="shared" si="0"/>
        <v>0</v>
      </c>
    </row>
    <row r="23" spans="1:10" ht="63" customHeight="1">
      <c r="A23" s="16">
        <v>240601</v>
      </c>
      <c r="B23" s="14" t="s">
        <v>14</v>
      </c>
      <c r="C23" s="14"/>
      <c r="D23" s="13"/>
      <c r="E23" s="14" t="s">
        <v>48</v>
      </c>
      <c r="F23" s="16">
        <f>50000</f>
        <v>50000</v>
      </c>
      <c r="G23" s="15">
        <f t="shared" si="1"/>
        <v>50000</v>
      </c>
      <c r="H23" s="1"/>
      <c r="I23" s="30">
        <f>'[1]Лист1'!$M$48</f>
        <v>50000</v>
      </c>
      <c r="J23" s="30">
        <f t="shared" si="0"/>
        <v>0</v>
      </c>
    </row>
    <row r="24" spans="1:10" ht="64.5" customHeight="1">
      <c r="A24" s="16">
        <v>240602</v>
      </c>
      <c r="B24" s="14" t="s">
        <v>42</v>
      </c>
      <c r="C24" s="14"/>
      <c r="D24" s="13"/>
      <c r="E24" s="14" t="s">
        <v>48</v>
      </c>
      <c r="F24" s="16">
        <f>33500</f>
        <v>33500</v>
      </c>
      <c r="G24" s="15">
        <f t="shared" si="1"/>
        <v>33500</v>
      </c>
      <c r="H24" s="1"/>
      <c r="I24" s="30">
        <f>'[1]Лист1'!$M$50</f>
        <v>33500</v>
      </c>
      <c r="J24" s="30">
        <f t="shared" si="0"/>
        <v>0</v>
      </c>
    </row>
    <row r="25" spans="1:10" ht="56.25" customHeight="1">
      <c r="A25" s="16">
        <v>250404</v>
      </c>
      <c r="B25" s="14" t="s">
        <v>32</v>
      </c>
      <c r="C25" s="14" t="s">
        <v>33</v>
      </c>
      <c r="D25" s="13"/>
      <c r="E25" s="14"/>
      <c r="F25" s="16">
        <f>300000</f>
        <v>300000</v>
      </c>
      <c r="G25" s="15">
        <f t="shared" si="1"/>
        <v>300000</v>
      </c>
      <c r="H25" s="1"/>
      <c r="I25" s="30">
        <f>'[1]Лист1'!$M$53</f>
        <v>300000</v>
      </c>
      <c r="J25" s="30">
        <f t="shared" si="0"/>
        <v>0</v>
      </c>
    </row>
    <row r="26" spans="1:8" ht="15">
      <c r="A26" s="28" t="s">
        <v>35</v>
      </c>
      <c r="B26" s="42" t="s">
        <v>27</v>
      </c>
      <c r="C26" s="43"/>
      <c r="D26" s="43"/>
      <c r="E26" s="43"/>
      <c r="F26" s="43"/>
      <c r="G26" s="44"/>
      <c r="H26" s="1"/>
    </row>
    <row r="27" spans="1:10" ht="108" customHeight="1">
      <c r="A27" s="26" t="s">
        <v>28</v>
      </c>
      <c r="B27" s="27" t="s">
        <v>29</v>
      </c>
      <c r="C27" s="14" t="s">
        <v>31</v>
      </c>
      <c r="D27" s="13"/>
      <c r="E27" s="14"/>
      <c r="F27" s="13">
        <f>60000</f>
        <v>60000</v>
      </c>
      <c r="G27" s="15">
        <f>D27+F27</f>
        <v>60000</v>
      </c>
      <c r="H27" s="1"/>
      <c r="I27" s="30">
        <f>'[1]Лист1'!$M$64</f>
        <v>60000</v>
      </c>
      <c r="J27" s="30">
        <f>I27-G27</f>
        <v>0</v>
      </c>
    </row>
    <row r="28" spans="1:8" ht="15">
      <c r="A28" s="34" t="s">
        <v>18</v>
      </c>
      <c r="B28" s="35"/>
      <c r="C28" s="36"/>
      <c r="D28" s="18">
        <f>SUM(D10:D25)+D27</f>
        <v>4005000</v>
      </c>
      <c r="E28" s="19"/>
      <c r="F28" s="18">
        <f>SUM(F10:F25)+F27</f>
        <v>1365000</v>
      </c>
      <c r="G28" s="18">
        <f>SUM(G10:G25)+G27</f>
        <v>5370000</v>
      </c>
      <c r="H28" s="1"/>
    </row>
    <row r="29" spans="1:8" ht="14.25">
      <c r="A29" s="1"/>
      <c r="B29" s="20"/>
      <c r="C29" s="1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7"/>
      <c r="G30" s="1"/>
      <c r="H30" s="1"/>
    </row>
    <row r="31" spans="1:8" ht="14.25">
      <c r="A31" s="1"/>
      <c r="B31" s="1"/>
      <c r="C31" s="1"/>
      <c r="D31" s="1"/>
      <c r="E31" s="1"/>
      <c r="F31" s="1"/>
      <c r="G31" s="17"/>
      <c r="H31" s="1"/>
    </row>
    <row r="32" spans="1:8" ht="15">
      <c r="A32" s="1"/>
      <c r="B32" s="21" t="s">
        <v>16</v>
      </c>
      <c r="C32" s="1"/>
      <c r="D32" s="21" t="s">
        <v>17</v>
      </c>
      <c r="E32" s="1"/>
      <c r="F32" s="1"/>
      <c r="G32" s="1"/>
      <c r="H32" s="1"/>
    </row>
    <row r="33" spans="1:8" ht="14.25">
      <c r="A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7"/>
      <c r="E34" s="1"/>
      <c r="F34" s="17"/>
      <c r="G34" s="17"/>
      <c r="H34" s="1"/>
    </row>
    <row r="35" spans="1:8" ht="14.25">
      <c r="A35" s="1"/>
      <c r="B35" s="1"/>
      <c r="C35" s="1"/>
      <c r="D35" s="17"/>
      <c r="E35" s="1"/>
      <c r="F35" s="17"/>
      <c r="G35" s="17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7"/>
      <c r="E38" s="1"/>
      <c r="F38" s="17"/>
      <c r="G38" s="1"/>
      <c r="H38" s="1"/>
    </row>
    <row r="39" spans="1:8" ht="14.25">
      <c r="A39" s="1"/>
      <c r="B39" s="1"/>
      <c r="C39" s="1"/>
      <c r="D39" s="17"/>
      <c r="E39" s="1"/>
      <c r="F39" s="17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7"/>
      <c r="E42" s="1"/>
      <c r="F42" s="17"/>
      <c r="G42" s="1"/>
      <c r="H42" s="1"/>
    </row>
    <row r="43" spans="1:8" ht="14.25">
      <c r="A43" s="1"/>
      <c r="B43" s="1"/>
      <c r="C43" s="1"/>
      <c r="D43" s="17"/>
      <c r="E43" s="1"/>
      <c r="F43" s="17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7"/>
      <c r="E45" s="1"/>
      <c r="F45" s="17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7"/>
      <c r="E50" s="1"/>
      <c r="F50" s="17"/>
      <c r="G50" s="17"/>
      <c r="H50" s="1"/>
    </row>
    <row r="51" spans="1:8" ht="14.25">
      <c r="A51" s="1"/>
      <c r="B51" s="1"/>
      <c r="C51" s="1"/>
      <c r="D51" s="17"/>
      <c r="E51" s="1"/>
      <c r="F51" s="17"/>
      <c r="G51" s="17"/>
      <c r="H51" s="1"/>
    </row>
    <row r="52" spans="1:8" ht="14.25">
      <c r="A52" s="1"/>
      <c r="B52" s="1"/>
      <c r="C52" s="1"/>
      <c r="D52" s="1"/>
      <c r="E52" s="1"/>
      <c r="F52" s="1"/>
      <c r="G52" s="17"/>
      <c r="H52" s="1"/>
    </row>
    <row r="53" spans="1:8" ht="14.25">
      <c r="A53" s="1"/>
      <c r="B53" s="1"/>
      <c r="C53" s="1"/>
      <c r="D53" s="1"/>
      <c r="E53" s="1"/>
      <c r="F53" s="1"/>
      <c r="G53" s="17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7"/>
      <c r="E55" s="1"/>
      <c r="F55" s="17"/>
      <c r="G55" s="17"/>
      <c r="H55" s="1"/>
    </row>
    <row r="56" spans="1:8" ht="14.25">
      <c r="A56" s="1"/>
      <c r="B56" s="1"/>
      <c r="C56" s="1"/>
      <c r="D56" s="17"/>
      <c r="E56" s="1"/>
      <c r="F56" s="17"/>
      <c r="G56" s="17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"/>
      <c r="E61" s="1"/>
      <c r="F61" s="1"/>
      <c r="G61" s="1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  <row r="63" spans="1:8" ht="14.25">
      <c r="A63" s="1"/>
      <c r="B63" s="1"/>
      <c r="C63" s="1"/>
      <c r="D63" s="1"/>
      <c r="E63" s="1"/>
      <c r="F63" s="1"/>
      <c r="G63" s="1"/>
      <c r="H63" s="1"/>
    </row>
    <row r="64" spans="1:8" ht="14.25">
      <c r="A64" s="1"/>
      <c r="B64" s="1"/>
      <c r="C64" s="1"/>
      <c r="D64" s="1"/>
      <c r="E64" s="1"/>
      <c r="F64" s="1"/>
      <c r="G64" s="1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</sheetData>
  <sheetProtection/>
  <mergeCells count="7">
    <mergeCell ref="F2:G2"/>
    <mergeCell ref="A4:G4"/>
    <mergeCell ref="A28:C28"/>
    <mergeCell ref="B9:F9"/>
    <mergeCell ref="C6:D6"/>
    <mergeCell ref="E6:F6"/>
    <mergeCell ref="B26:G26"/>
  </mergeCells>
  <printOptions/>
  <pageMargins left="0.4330708661417323" right="0.35433070866141736" top="0.7480314960629921" bottom="0.7874015748031497" header="0" footer="0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2012-12-25T18:19:25Z</cp:lastPrinted>
  <dcterms:created xsi:type="dcterms:W3CDTF">2010-05-26T13:46:29Z</dcterms:created>
  <dcterms:modified xsi:type="dcterms:W3CDTF">2012-12-28T09:00:23Z</dcterms:modified>
  <cp:category/>
  <cp:version/>
  <cp:contentType/>
  <cp:contentStatus/>
</cp:coreProperties>
</file>